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apostolova\Documents\V A L E R I Y A\2022 Godina\PROGRAMEN budjet - OTCHET 2022\31 ДЕКЕМВРИ 2022\"/>
    </mc:Choice>
  </mc:AlternateContent>
  <xr:revisionPtr revIDLastSave="0" documentId="13_ncr:1_{B75671CD-FDB8-41D6-9CB5-FC532B777E03}" xr6:coauthVersionLast="47" xr6:coauthVersionMax="47" xr10:uidLastSave="{00000000-0000-0000-0000-000000000000}"/>
  <bookViews>
    <workbookView xWindow="11325" yWindow="60" windowWidth="16155" windowHeight="14880" tabRatio="871" activeTab="1" xr2:uid="{00000000-000D-0000-FFFF-FFFF00000000}"/>
  </bookViews>
  <sheets>
    <sheet name="политики+програми" sheetId="2" r:id="rId1"/>
    <sheet name="Програми-ОБЩО" sheetId="1" r:id="rId2"/>
    <sheet name="Програма 1" sheetId="3" r:id="rId3"/>
    <sheet name="Програма 2" sheetId="4" r:id="rId4"/>
    <sheet name="Програма 3" sheetId="5" r:id="rId5"/>
    <sheet name="Програма 4" sheetId="6" r:id="rId6"/>
    <sheet name="Програма 5" sheetId="7" r:id="rId7"/>
    <sheet name="Програма 6" sheetId="8" r:id="rId8"/>
    <sheet name="Програма 7" sheetId="10" r:id="rId9"/>
    <sheet name="Програма 8" sheetId="11" r:id="rId10"/>
    <sheet name="Програма 9" sheetId="12" r:id="rId11"/>
    <sheet name="Програма 10" sheetId="13" r:id="rId12"/>
    <sheet name="Програма 11" sheetId="14" r:id="rId13"/>
    <sheet name="Програма 12" sheetId="15" r:id="rId14"/>
    <sheet name="Програма 13" sheetId="16" r:id="rId15"/>
    <sheet name="Програма 14" sheetId="17" r:id="rId16"/>
    <sheet name="Програма 15" sheetId="18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6" l="1"/>
  <c r="C20" i="6"/>
  <c r="G28" i="6"/>
  <c r="C28" i="6"/>
  <c r="C28" i="3" l="1"/>
  <c r="C16" i="3"/>
  <c r="G28" i="3"/>
  <c r="G28" i="1" s="1"/>
  <c r="B28" i="1"/>
  <c r="C28" i="1"/>
  <c r="D28" i="1"/>
  <c r="E28" i="1"/>
  <c r="F28" i="1"/>
  <c r="B29" i="1"/>
  <c r="C29" i="1"/>
  <c r="D29" i="1"/>
  <c r="E29" i="1"/>
  <c r="F29" i="1"/>
  <c r="G29" i="1"/>
  <c r="B26" i="1"/>
  <c r="C26" i="1"/>
  <c r="D26" i="1"/>
  <c r="E26" i="1"/>
  <c r="F26" i="1"/>
  <c r="G26" i="1"/>
  <c r="B27" i="1"/>
  <c r="C27" i="1"/>
  <c r="D27" i="1"/>
  <c r="E27" i="1"/>
  <c r="F27" i="1"/>
  <c r="G27" i="1"/>
  <c r="B16" i="3"/>
  <c r="B16" i="4"/>
  <c r="B16" i="5"/>
  <c r="B16" i="6"/>
  <c r="B16" i="7"/>
  <c r="B16" i="8"/>
  <c r="B16" i="10"/>
  <c r="B16" i="11"/>
  <c r="B16" i="12"/>
  <c r="B16" i="13"/>
  <c r="B16" i="14"/>
  <c r="B16" i="15"/>
  <c r="B16" i="16"/>
  <c r="B16" i="17"/>
  <c r="B16" i="18"/>
  <c r="G46" i="1" l="1"/>
  <c r="F46" i="1"/>
  <c r="E46" i="1"/>
  <c r="D46" i="1"/>
  <c r="C46" i="1"/>
  <c r="B46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B13" i="1"/>
  <c r="C13" i="1"/>
  <c r="D13" i="1"/>
  <c r="E13" i="1"/>
  <c r="F13" i="1"/>
  <c r="G13" i="1"/>
  <c r="B14" i="1"/>
  <c r="C14" i="1"/>
  <c r="D14" i="1"/>
  <c r="E14" i="1"/>
  <c r="F14" i="1"/>
  <c r="G14" i="1"/>
  <c r="C12" i="1"/>
  <c r="D12" i="1"/>
  <c r="E12" i="1"/>
  <c r="F12" i="1"/>
  <c r="G12" i="1"/>
  <c r="B12" i="1"/>
  <c r="G16" i="18"/>
  <c r="F16" i="18"/>
  <c r="E16" i="18"/>
  <c r="D16" i="18"/>
  <c r="C16" i="18"/>
  <c r="G10" i="18"/>
  <c r="F10" i="18"/>
  <c r="E10" i="18"/>
  <c r="D10" i="18"/>
  <c r="C10" i="18"/>
  <c r="B10" i="18"/>
  <c r="G16" i="17"/>
  <c r="F16" i="17"/>
  <c r="E16" i="17"/>
  <c r="D16" i="17"/>
  <c r="C16" i="17"/>
  <c r="G10" i="17"/>
  <c r="F10" i="17"/>
  <c r="E10" i="17"/>
  <c r="D10" i="17"/>
  <c r="C10" i="17"/>
  <c r="B10" i="17"/>
  <c r="G16" i="16"/>
  <c r="F16" i="16"/>
  <c r="E16" i="16"/>
  <c r="D16" i="16"/>
  <c r="C16" i="16"/>
  <c r="G10" i="16"/>
  <c r="F10" i="16"/>
  <c r="E10" i="16"/>
  <c r="D10" i="16"/>
  <c r="C10" i="16"/>
  <c r="B10" i="16"/>
  <c r="G16" i="15"/>
  <c r="F16" i="15"/>
  <c r="E16" i="15"/>
  <c r="D16" i="15"/>
  <c r="C16" i="15"/>
  <c r="G10" i="15"/>
  <c r="F10" i="15"/>
  <c r="E10" i="15"/>
  <c r="D10" i="15"/>
  <c r="C10" i="15"/>
  <c r="B10" i="15"/>
  <c r="G16" i="14"/>
  <c r="F16" i="14"/>
  <c r="E16" i="14"/>
  <c r="D16" i="14"/>
  <c r="C16" i="14"/>
  <c r="G10" i="14"/>
  <c r="F10" i="14"/>
  <c r="E10" i="14"/>
  <c r="D10" i="14"/>
  <c r="C10" i="14"/>
  <c r="B10" i="14"/>
  <c r="B44" i="14" s="1"/>
  <c r="C32" i="2" s="1"/>
  <c r="C31" i="2" s="1"/>
  <c r="G16" i="13"/>
  <c r="F16" i="13"/>
  <c r="E16" i="13"/>
  <c r="D16" i="13"/>
  <c r="C16" i="13"/>
  <c r="G10" i="13"/>
  <c r="F10" i="13"/>
  <c r="E10" i="13"/>
  <c r="D10" i="13"/>
  <c r="C10" i="13"/>
  <c r="B10" i="13"/>
  <c r="F44" i="14" l="1"/>
  <c r="G32" i="2" s="1"/>
  <c r="G31" i="2" s="1"/>
  <c r="B16" i="1"/>
  <c r="D44" i="14"/>
  <c r="E32" i="2" s="1"/>
  <c r="E31" i="2" s="1"/>
  <c r="G44" i="17"/>
  <c r="H36" i="2" s="1"/>
  <c r="E44" i="13"/>
  <c r="F30" i="2" s="1"/>
  <c r="F29" i="2" s="1"/>
  <c r="E44" i="14"/>
  <c r="F32" i="2" s="1"/>
  <c r="F31" i="2" s="1"/>
  <c r="F44" i="13"/>
  <c r="G30" i="2" s="1"/>
  <c r="G29" i="2" s="1"/>
  <c r="F44" i="15"/>
  <c r="G33" i="2" s="1"/>
  <c r="F44" i="16"/>
  <c r="G35" i="2" s="1"/>
  <c r="F44" i="18"/>
  <c r="G37" i="2" s="1"/>
  <c r="G44" i="13"/>
  <c r="C44" i="14"/>
  <c r="D32" i="2" s="1"/>
  <c r="D31" i="2" s="1"/>
  <c r="G44" i="14"/>
  <c r="H32" i="2" s="1"/>
  <c r="H31" i="2" s="1"/>
  <c r="G44" i="16"/>
  <c r="H35" i="2" s="1"/>
  <c r="G44" i="18"/>
  <c r="H37" i="2" s="1"/>
  <c r="F44" i="17"/>
  <c r="G36" i="2" s="1"/>
  <c r="E44" i="17"/>
  <c r="F36" i="2" s="1"/>
  <c r="E44" i="15"/>
  <c r="F33" i="2" s="1"/>
  <c r="C44" i="15"/>
  <c r="D33" i="2" s="1"/>
  <c r="G44" i="15"/>
  <c r="H33" i="2" s="1"/>
  <c r="D44" i="13"/>
  <c r="E30" i="2" s="1"/>
  <c r="E29" i="2" s="1"/>
  <c r="C44" i="18"/>
  <c r="D37" i="2" s="1"/>
  <c r="B44" i="17"/>
  <c r="C36" i="2" s="1"/>
  <c r="C44" i="17"/>
  <c r="D36" i="2" s="1"/>
  <c r="D44" i="17"/>
  <c r="E36" i="2" s="1"/>
  <c r="D44" i="16"/>
  <c r="E35" i="2" s="1"/>
  <c r="C44" i="16"/>
  <c r="D35" i="2" s="1"/>
  <c r="D44" i="15"/>
  <c r="E33" i="2" s="1"/>
  <c r="B44" i="15"/>
  <c r="C33" i="2" s="1"/>
  <c r="B44" i="16"/>
  <c r="C35" i="2" s="1"/>
  <c r="B44" i="18"/>
  <c r="C37" i="2" s="1"/>
  <c r="D44" i="18"/>
  <c r="E37" i="2" s="1"/>
  <c r="E44" i="16"/>
  <c r="F35" i="2" s="1"/>
  <c r="E44" i="18"/>
  <c r="F37" i="2" s="1"/>
  <c r="B44" i="13"/>
  <c r="C30" i="2" s="1"/>
  <c r="C29" i="2" s="1"/>
  <c r="C44" i="13"/>
  <c r="D30" i="2" s="1"/>
  <c r="D29" i="2" s="1"/>
  <c r="H34" i="2" l="1"/>
  <c r="G34" i="2"/>
  <c r="F34" i="2"/>
  <c r="D34" i="2"/>
  <c r="C34" i="2"/>
  <c r="E34" i="2"/>
  <c r="G16" i="12"/>
  <c r="F16" i="12"/>
  <c r="E16" i="12"/>
  <c r="D16" i="12"/>
  <c r="C16" i="12"/>
  <c r="G10" i="12"/>
  <c r="F10" i="12"/>
  <c r="E10" i="12"/>
  <c r="D10" i="12"/>
  <c r="C10" i="12"/>
  <c r="B10" i="12"/>
  <c r="G16" i="11"/>
  <c r="F16" i="11"/>
  <c r="E16" i="11"/>
  <c r="D16" i="11"/>
  <c r="C16" i="11"/>
  <c r="G10" i="11"/>
  <c r="F10" i="11"/>
  <c r="E10" i="11"/>
  <c r="D10" i="11"/>
  <c r="C10" i="11"/>
  <c r="B10" i="11"/>
  <c r="G16" i="10"/>
  <c r="F16" i="10"/>
  <c r="E16" i="10"/>
  <c r="D16" i="10"/>
  <c r="C16" i="10"/>
  <c r="G10" i="10"/>
  <c r="F10" i="10"/>
  <c r="E10" i="10"/>
  <c r="D10" i="10"/>
  <c r="C10" i="10"/>
  <c r="B10" i="10"/>
  <c r="G16" i="8"/>
  <c r="F16" i="8"/>
  <c r="E16" i="8"/>
  <c r="D16" i="8"/>
  <c r="C16" i="8"/>
  <c r="G10" i="8"/>
  <c r="F10" i="8"/>
  <c r="E10" i="8"/>
  <c r="D10" i="8"/>
  <c r="C10" i="8"/>
  <c r="B10" i="8"/>
  <c r="G16" i="7"/>
  <c r="F16" i="7"/>
  <c r="E16" i="7"/>
  <c r="D16" i="7"/>
  <c r="C16" i="7"/>
  <c r="G10" i="7"/>
  <c r="F10" i="7"/>
  <c r="E10" i="7"/>
  <c r="D10" i="7"/>
  <c r="C10" i="7"/>
  <c r="B10" i="7"/>
  <c r="G16" i="6"/>
  <c r="F16" i="6"/>
  <c r="E16" i="6"/>
  <c r="D16" i="6"/>
  <c r="C16" i="6"/>
  <c r="G10" i="6"/>
  <c r="F10" i="6"/>
  <c r="E10" i="6"/>
  <c r="D10" i="6"/>
  <c r="C10" i="6"/>
  <c r="B10" i="6"/>
  <c r="G16" i="5"/>
  <c r="F16" i="5"/>
  <c r="E16" i="5"/>
  <c r="D16" i="5"/>
  <c r="C16" i="5"/>
  <c r="G10" i="5"/>
  <c r="F10" i="5"/>
  <c r="E10" i="5"/>
  <c r="D10" i="5"/>
  <c r="C10" i="5"/>
  <c r="B10" i="5"/>
  <c r="G16" i="4"/>
  <c r="F16" i="4"/>
  <c r="E16" i="4"/>
  <c r="D16" i="4"/>
  <c r="C16" i="4"/>
  <c r="G10" i="4"/>
  <c r="F10" i="4"/>
  <c r="E10" i="4"/>
  <c r="D10" i="4"/>
  <c r="C10" i="4"/>
  <c r="B10" i="4"/>
  <c r="G16" i="3"/>
  <c r="G10" i="3"/>
  <c r="F16" i="3"/>
  <c r="F10" i="3"/>
  <c r="E16" i="3"/>
  <c r="E10" i="3"/>
  <c r="D16" i="3"/>
  <c r="D10" i="3"/>
  <c r="C10" i="3"/>
  <c r="B10" i="3"/>
  <c r="D44" i="12" l="1"/>
  <c r="E28" i="2" s="1"/>
  <c r="F44" i="4"/>
  <c r="G16" i="2" s="1"/>
  <c r="F44" i="6"/>
  <c r="G20" i="2" s="1"/>
  <c r="G19" i="2" s="1"/>
  <c r="F44" i="7"/>
  <c r="G22" i="2" s="1"/>
  <c r="G21" i="2" s="1"/>
  <c r="F44" i="8"/>
  <c r="G24" i="2" s="1"/>
  <c r="G23" i="2" s="1"/>
  <c r="F44" i="10"/>
  <c r="G26" i="2" s="1"/>
  <c r="F44" i="12"/>
  <c r="G28" i="2" s="1"/>
  <c r="G44" i="7"/>
  <c r="H22" i="2" s="1"/>
  <c r="H21" i="2" s="1"/>
  <c r="B44" i="3"/>
  <c r="C15" i="2" s="1"/>
  <c r="B44" i="5"/>
  <c r="C18" i="2" s="1"/>
  <c r="C17" i="2" s="1"/>
  <c r="F44" i="5"/>
  <c r="G18" i="2" s="1"/>
  <c r="G17" i="2" s="1"/>
  <c r="D44" i="5"/>
  <c r="E18" i="2" s="1"/>
  <c r="E17" i="2" s="1"/>
  <c r="C44" i="5"/>
  <c r="D18" i="2" s="1"/>
  <c r="D17" i="2" s="1"/>
  <c r="G44" i="5"/>
  <c r="H18" i="2" s="1"/>
  <c r="H17" i="2" s="1"/>
  <c r="D44" i="10"/>
  <c r="E26" i="2" s="1"/>
  <c r="G44" i="8"/>
  <c r="H24" i="2" s="1"/>
  <c r="H23" i="2" s="1"/>
  <c r="G44" i="6"/>
  <c r="H20" i="2" s="1"/>
  <c r="H19" i="2" s="1"/>
  <c r="G44" i="3"/>
  <c r="H15" i="2" s="1"/>
  <c r="B44" i="11"/>
  <c r="C27" i="2" s="1"/>
  <c r="F44" i="11"/>
  <c r="G27" i="2" s="1"/>
  <c r="C44" i="11"/>
  <c r="D27" i="2" s="1"/>
  <c r="G44" i="11"/>
  <c r="H27" i="2" s="1"/>
  <c r="F44" i="3"/>
  <c r="G15" i="2" s="1"/>
  <c r="G44" i="4"/>
  <c r="H16" i="2" s="1"/>
  <c r="E44" i="12"/>
  <c r="F28" i="2" s="1"/>
  <c r="E44" i="11"/>
  <c r="F27" i="2" s="1"/>
  <c r="E44" i="10"/>
  <c r="F26" i="2" s="1"/>
  <c r="E44" i="7"/>
  <c r="F22" i="2" s="1"/>
  <c r="F21" i="2" s="1"/>
  <c r="E44" i="5"/>
  <c r="F18" i="2" s="1"/>
  <c r="F17" i="2" s="1"/>
  <c r="C44" i="4"/>
  <c r="D16" i="2" s="1"/>
  <c r="E44" i="4"/>
  <c r="F16" i="2" s="1"/>
  <c r="C44" i="3"/>
  <c r="D15" i="2" s="1"/>
  <c r="E44" i="3"/>
  <c r="F15" i="2" s="1"/>
  <c r="G44" i="12"/>
  <c r="H28" i="2" s="1"/>
  <c r="C44" i="12"/>
  <c r="D28" i="2" s="1"/>
  <c r="B44" i="12"/>
  <c r="C28" i="2" s="1"/>
  <c r="D44" i="11"/>
  <c r="E27" i="2" s="1"/>
  <c r="G44" i="10"/>
  <c r="H26" i="2" s="1"/>
  <c r="C44" i="10"/>
  <c r="D26" i="2" s="1"/>
  <c r="B10" i="1"/>
  <c r="B44" i="10"/>
  <c r="C26" i="2" s="1"/>
  <c r="D44" i="8"/>
  <c r="E24" i="2" s="1"/>
  <c r="E23" i="2" s="1"/>
  <c r="E44" i="8"/>
  <c r="F24" i="2" s="1"/>
  <c r="F23" i="2" s="1"/>
  <c r="B44" i="8"/>
  <c r="C24" i="2" s="1"/>
  <c r="C23" i="2" s="1"/>
  <c r="C44" i="8"/>
  <c r="D24" i="2" s="1"/>
  <c r="D23" i="2" s="1"/>
  <c r="E44" i="6"/>
  <c r="F20" i="2" s="1"/>
  <c r="F19" i="2" s="1"/>
  <c r="D44" i="7"/>
  <c r="E22" i="2" s="1"/>
  <c r="E21" i="2" s="1"/>
  <c r="B44" i="7"/>
  <c r="C22" i="2" s="1"/>
  <c r="C21" i="2" s="1"/>
  <c r="C44" i="7"/>
  <c r="D22" i="2" s="1"/>
  <c r="D21" i="2" s="1"/>
  <c r="D44" i="6"/>
  <c r="E20" i="2" s="1"/>
  <c r="E19" i="2" s="1"/>
  <c r="C44" i="6"/>
  <c r="D20" i="2" s="1"/>
  <c r="D19" i="2" s="1"/>
  <c r="B44" i="6"/>
  <c r="C20" i="2" s="1"/>
  <c r="C19" i="2" s="1"/>
  <c r="D44" i="4"/>
  <c r="E16" i="2" s="1"/>
  <c r="B44" i="4"/>
  <c r="C16" i="2" s="1"/>
  <c r="D44" i="3"/>
  <c r="E15" i="2" s="1"/>
  <c r="D25" i="2" l="1"/>
  <c r="F25" i="2"/>
  <c r="E25" i="2"/>
  <c r="H25" i="2"/>
  <c r="G25" i="2"/>
  <c r="C25" i="2"/>
  <c r="C14" i="2"/>
  <c r="B44" i="1"/>
  <c r="G16" i="1"/>
  <c r="F16" i="1"/>
  <c r="E16" i="1"/>
  <c r="D16" i="1"/>
  <c r="C16" i="1"/>
  <c r="G10" i="1"/>
  <c r="F10" i="1"/>
  <c r="E10" i="1"/>
  <c r="D10" i="1"/>
  <c r="C10" i="1"/>
  <c r="C39" i="2" l="1"/>
  <c r="C44" i="1"/>
  <c r="E44" i="1"/>
  <c r="G44" i="1"/>
  <c r="F44" i="1"/>
  <c r="D44" i="1"/>
  <c r="D14" i="2"/>
  <c r="D39" i="2" s="1"/>
  <c r="E14" i="2"/>
  <c r="E39" i="2" s="1"/>
  <c r="F14" i="2"/>
  <c r="F39" i="2" s="1"/>
  <c r="G14" i="2"/>
  <c r="G39" i="2" s="1"/>
  <c r="H14" i="2"/>
  <c r="H39" i="2" s="1"/>
</calcChain>
</file>

<file path=xl/sharedStrings.xml><?xml version="1.0" encoding="utf-8"?>
<sst xmlns="http://schemas.openxmlformats.org/spreadsheetml/2006/main" count="937" uniqueCount="120">
  <si>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</si>
  <si>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</si>
  <si>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</si>
  <si>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</si>
  <si>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</si>
  <si>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</si>
  <si>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</si>
  <si>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</si>
  <si>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</si>
  <si>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</si>
  <si>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</si>
  <si>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</si>
  <si>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</si>
  <si>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</si>
  <si>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>Класификационен код*</t>
  </si>
  <si>
    <t>Бюджетна програма „Администрация“</t>
  </si>
  <si>
    <t>Общо разходи</t>
  </si>
  <si>
    <t>от тях:</t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</si>
  <si>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</si>
  <si>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</si>
  <si>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</si>
  <si>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Бюджетна програма „Министерски съвет и организация на дейността му“</t>
  </si>
  <si>
    <t>0300.01.01-Бюджетна програма „Министерски съвет и организация на дейността му“</t>
  </si>
  <si>
    <t>0300.01.02-Бюджетна програма „Координация и мониторинг на хоризонтални политики“</t>
  </si>
  <si>
    <t>0300.02.01-Бюджетна програма „Координация при управление на средствата от ЕС“</t>
  </si>
  <si>
    <t>0300.03.01-Бюджетна програма „Осъществяване на държавната политика на областно ниво“</t>
  </si>
  <si>
    <t>0300.04.01-Бюджетна програма „Вероизповедания“</t>
  </si>
  <si>
    <t>0300.05.01-Бюджетна програма „Национален архивен фонд“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</si>
  <si>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МИНИСТЕРСКИЯ СЪВЕТ</t>
    </r>
  </si>
  <si>
    <t>Комуникационна стратегия на Република България</t>
  </si>
  <si>
    <t>Изработване на кадастрални планове по § 4 от ПЗР на Закона за собствеността и ползването на земеделските земи</t>
  </si>
  <si>
    <t>Провеждане на национален туристически поход „По пътя на Ботевата чета“, Козлодуй – Околчица и честване на Шипченските боеве</t>
  </si>
  <si>
    <t>За изпълнение на ангажиментите на областните управители на областите Бургас, Варна и Добрич по Закона за устройството на Черноморското крайбрежие през активния летен сезон</t>
  </si>
  <si>
    <t>Обезщетения по Закона за политическа и гражданска реабилитация на репресирани лица</t>
  </si>
  <si>
    <t>Субсидии за вероизповеданията, регистрирани по Закона за вероизповеданията</t>
  </si>
  <si>
    <t>Дневни разходи на граждани на трети страни в процедура по международна закрила</t>
  </si>
  <si>
    <t>Програми за временна заетост</t>
  </si>
  <si>
    <t>0300.01.00</t>
  </si>
  <si>
    <t>Област „Осигуряване дейността и организацията на работата на Министерския съвет“</t>
  </si>
  <si>
    <t>0300.01.01</t>
  </si>
  <si>
    <t>0300.01.02</t>
  </si>
  <si>
    <t>Бюджетна програма „Координация и мониторинг на хоризонтални политики“</t>
  </si>
  <si>
    <t>0300.02.00</t>
  </si>
  <si>
    <t>Политика в областта на управлението на средствата от ЕС</t>
  </si>
  <si>
    <t>0300.02.01</t>
  </si>
  <si>
    <t>Бюджетна програма „Координация при управление на средствата от ЕС“</t>
  </si>
  <si>
    <t>0300.03.00</t>
  </si>
  <si>
    <t>Политика в областта на осъществяването на държавните функции на територията на областите в България</t>
  </si>
  <si>
    <t>0300.03.01</t>
  </si>
  <si>
    <t>Бюджетна програма „Осъществяване на държавната политика на областно ниво“</t>
  </si>
  <si>
    <t>0300.04.00</t>
  </si>
  <si>
    <t>Политика в областта на правото на вероизповедание</t>
  </si>
  <si>
    <t>0300.04.01</t>
  </si>
  <si>
    <t>Бюджетна програма „Вероизповедания“</t>
  </si>
  <si>
    <t>0300.05.00</t>
  </si>
  <si>
    <t>Политика в областта на архивното дело</t>
  </si>
  <si>
    <t>0300.05.01</t>
  </si>
  <si>
    <t>Бюджетна програма „Национален архивен фонд“</t>
  </si>
  <si>
    <t>0300.06.00</t>
  </si>
  <si>
    <t>0300.07.00</t>
  </si>
  <si>
    <t>Други бюджетни програми</t>
  </si>
  <si>
    <t>0300.07.01</t>
  </si>
  <si>
    <t>Бюджетна програма „Други дейности и услуги“</t>
  </si>
  <si>
    <t>Бюджетна програма „Убежище и бежанци“</t>
  </si>
  <si>
    <t xml:space="preserve">Отчет за изпълнението на бюджета с тримесечна информация за разходите по бюджетни програми по бюджета </t>
  </si>
  <si>
    <t>Държавна награда „Свети Паисий Хилендарски“</t>
  </si>
  <si>
    <t>Закон 2022</t>
  </si>
  <si>
    <t>Уточнен план 2022 г.</t>
  </si>
  <si>
    <t>30 септември 2022 г.</t>
  </si>
  <si>
    <t>31 декември 2022 г.</t>
  </si>
  <si>
    <t>* Класификационен код съгласно Решение № 52 на Министерския съвет от 2022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</si>
  <si>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52 на Министерския съвет от 2022 г.</t>
  </si>
  <si>
    <t>Вноска на Република България за участие в Глобалната инициатива „Партньорство за открито управление“</t>
  </si>
  <si>
    <t>Консервация, реставрация и адаптация на Ибрахим паша джамия, гр. Разград</t>
  </si>
  <si>
    <t>0300.06.01</t>
  </si>
  <si>
    <t>0300.06.01-Бюджетна програма „Вписвания“</t>
  </si>
  <si>
    <t>0300.06.02-Бюджетна програма „Геодезия, картография и кадастър“</t>
  </si>
  <si>
    <t>0300.06.03</t>
  </si>
  <si>
    <t>0300.06.03-Бюджетна програма „Гражданска регистрация и административно обслужване на населението“</t>
  </si>
  <si>
    <t>0300.07.01-Бюджетна програма „Управление на горския сектор“</t>
  </si>
  <si>
    <t>Членски внос в Организацията за икономическо сътрудничество и развитие (ОИСР)</t>
  </si>
  <si>
    <t>Субсидии за компенсиране на несправедливата финансова тежест от извършване на универсална пощенска услуга по Закона за пощенските услуги</t>
  </si>
  <si>
    <t>Разпространение от „Български пощи“ ЕАД на периодични печатни издания (вестници и списания) с отстъпки на едро и дребно, директно или на абонаментна основа на територията на Република България</t>
  </si>
  <si>
    <t>Извършване на одити и инспекции за пътна безопасност по чл. 36б от Закона за пътищата, от общините в Република България, посредством процедури за кандидатстване с проекти и предложения пред ДА „БДП“</t>
  </si>
  <si>
    <t>Програмата за профилактика, надзор, контрол и ликвидиране на болести по животните и зоонози съгласно чл. 118 от Закона за ветеринарномедицинската дейност</t>
  </si>
  <si>
    <t>Администрирана издръжка за отстраняване и унищожаване на мъртви животни съгласно чл. 275 от Закона за ветеринарномедицинската дейност</t>
  </si>
  <si>
    <t>Средства за покриване на разходите, свързани с епизоотични рискове съгласно чл. 108 от Закона за ветеринарномедицинската дейност</t>
  </si>
  <si>
    <t>Стипендии за редовни докторанти по Закона за висшето образование</t>
  </si>
  <si>
    <t>Членски внос в Европейската и средиземноморска организация по растителна защита (EPPO и EUPHRESCO), Световната организация за здравеопазване на животните (OIE), Организацията по прехрана и земеделие на Обединените нации (FAO) и Федерацията на ветеринарните лекари в Европа (FVE)</t>
  </si>
  <si>
    <t>0300.08.01</t>
  </si>
  <si>
    <t>0300.08.01-Бюджетна програма „Пощенска политика и пощенски услуги“</t>
  </si>
  <si>
    <t>0300.09.00</t>
  </si>
  <si>
    <t>0300.09.00-Бюджетна програма „Администрация“</t>
  </si>
  <si>
    <t>0300.10.01-Бюджетна програма „Други дейности и услуги“</t>
  </si>
  <si>
    <t>0300.10.02</t>
  </si>
  <si>
    <t>0300.10.02-Бюджетна програма „Убежище и бежанци“</t>
  </si>
  <si>
    <t>0300.10.03-Бюджетна програма „Безопасност по хранителната верига“</t>
  </si>
  <si>
    <t>Политика в областта на регистрите</t>
  </si>
  <si>
    <t>Бюджетна програма „Вписвания“</t>
  </si>
  <si>
    <t>0300.06.02</t>
  </si>
  <si>
    <t>Бюджетна програма „Геодезия, картография и кадастър“</t>
  </si>
  <si>
    <t>Бюджетна програма „Гражданска регистрация и административно обслужване на населението“</t>
  </si>
  <si>
    <t>Политика в областта на съхраняването и увеличаването на горите</t>
  </si>
  <si>
    <t>Бюджетна програма „Управление на горския сектор“</t>
  </si>
  <si>
    <t>0300.08.00</t>
  </si>
  <si>
    <t>Политика в областта на пощите</t>
  </si>
  <si>
    <t>Бюджетна програма „Пощенска политика и пощенски услуги“</t>
  </si>
  <si>
    <t>0300.10.00</t>
  </si>
  <si>
    <t>0300.10.01</t>
  </si>
  <si>
    <t>0300.10.03</t>
  </si>
  <si>
    <t>Бюджетна програма „Безопасност по хранителната верига“</t>
  </si>
  <si>
    <t xml:space="preserve">Наименование на областта на политика/бюджетната програма </t>
  </si>
  <si>
    <t>Отчет на разходите по области на политики и бюджетни програми</t>
  </si>
  <si>
    <t>31 
март 2022 г.</t>
  </si>
  <si>
    <t>30 
юни 2022 г.</t>
  </si>
  <si>
    <t>Разходи за лица, търсещи временна закрила в Република България вследствие на военните действия в Украйна</t>
  </si>
  <si>
    <t>Предоставени подкрепи на фондации и сдружения с нестопанска цел</t>
  </si>
  <si>
    <t>Подготовка и произвеждане на избори</t>
  </si>
  <si>
    <t>Предотвратяване, овладяване и преодоляване на последиците от бедствия</t>
  </si>
  <si>
    <t>към 31.12.2022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</si>
</sst>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2"/>
    </font>
    <font>
      <sz val="10"/>
      <name val="Times New Roman"/>
      <family val="1"/>
      <charset val="204"/>
    </font>
    <font>
      <b/>
      <sz val="10"/>
      <name val="Times New Roman"/>
      <family val="2"/>
    </font>
    <font>
      <sz val="12"/>
      <name val="Times New Roman"/>
      <family val="2"/>
    </font>
    <font>
      <sz val="10"/>
      <name val="Arial"/>
      <family val="2"/>
      <charset val="204"/>
    </font>
    <font>
      <b/>
      <sz val="12"/>
      <name val="Times New Roman"/>
      <family val="2"/>
    </font>
    <font>
      <b/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3" borderId="11" xfId="0" applyFont="1" applyFill="1" applyBorder="1" applyAlignment="1" applyProtection="1">
      <alignment vertical="center" wrapText="1"/>
      <protection locked="0"/>
    </xf>
    <xf numFmtId="0" fontId="2" fillId="4" borderId="11" xfId="0" applyFont="1" applyFill="1" applyBorder="1" applyAlignment="1" applyProtection="1">
      <alignment vertical="center" wrapText="1"/>
      <protection locked="0"/>
    </xf>
    <xf numFmtId="3" fontId="2" fillId="5" borderId="6" xfId="0" applyNumberFormat="1" applyFont="1" applyFill="1" applyBorder="1" applyAlignment="1">
      <alignment horizontal="right" vertical="center" wrapText="1"/>
    </xf>
    <xf numFmtId="0" fontId="5" fillId="5" borderId="6" xfId="0" applyFont="1" applyFill="1" applyBorder="1" applyAlignment="1">
      <alignment horizontal="lef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4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3" fontId="7" fillId="0" borderId="6" xfId="0" applyNumberFormat="1" applyFont="1" applyBorder="1" applyAlignment="1">
      <alignment horizontal="right" vertical="center" wrapText="1"/>
    </xf>
    <xf numFmtId="0" fontId="7" fillId="0" borderId="0" xfId="0" applyFont="1"/>
    <xf numFmtId="0" fontId="8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 indent="1"/>
    </xf>
    <xf numFmtId="0" fontId="9" fillId="0" borderId="0" xfId="0" applyFont="1" applyAlignment="1">
      <alignment vertical="center"/>
    </xf>
    <xf numFmtId="0" fontId="6" fillId="0" borderId="0" xfId="0" applyFont="1"/>
    <xf numFmtId="0" fontId="6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 applyProtection="1">
      <alignment vertical="center" wrapText="1"/>
      <protection locked="0"/>
    </xf>
    <xf numFmtId="0" fontId="2" fillId="4" borderId="1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justify" vertical="center"/>
    </xf>
    <xf numFmtId="0" fontId="8" fillId="0" borderId="0" xfId="0" applyFont="1" applyAlignment="1">
      <alignment horizontal="right" vertical="center" indent="15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12" fillId="0" borderId="9" xfId="0" applyFont="1" applyBorder="1" applyAlignment="1">
      <alignment horizontal="center" vertical="center" wrapText="1"/>
    </xf>
    <xf numFmtId="0" fontId="0" fillId="0" borderId="0" xfId="0" applyFont="1"/>
    <xf numFmtId="0" fontId="12" fillId="0" borderId="7" xfId="0" applyFont="1" applyBorder="1" applyAlignment="1">
      <alignment horizontal="center" vertical="center" wrapText="1"/>
    </xf>
    <xf numFmtId="0" fontId="12" fillId="0" borderId="6" xfId="0" quotePrefix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vertical="center" wrapText="1"/>
    </xf>
    <xf numFmtId="3" fontId="7" fillId="0" borderId="6" xfId="0" applyNumberFormat="1" applyFont="1" applyFill="1" applyBorder="1" applyAlignment="1">
      <alignment horizontal="right" vertical="center" wrapText="1"/>
    </xf>
    <xf numFmtId="3" fontId="7" fillId="0" borderId="0" xfId="0" applyNumberFormat="1" applyFont="1"/>
    <xf numFmtId="0" fontId="7" fillId="0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8" xfId="0" quotePrefix="1" applyFont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5" fillId="0" borderId="1" xfId="0" quotePrefix="1" applyFont="1" applyBorder="1" applyAlignment="1">
      <alignment horizontal="justify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3:J45"/>
  <sheetViews>
    <sheetView topLeftCell="A20" zoomScaleNormal="100" workbookViewId="0">
      <selection activeCell="E43" sqref="E43"/>
    </sheetView>
  </sheetViews>
  <sheetFormatPr defaultRowHeight="12.75" x14ac:dyDescent="0.2"/>
  <cols>
    <col min="1" max="1" width="15" style="26" customWidth="1"/>
    <col min="2" max="2" width="45.5" customWidth="1"/>
    <col min="3" max="3" width="13.1640625" customWidth="1"/>
    <col min="4" max="4" width="13.83203125" customWidth="1"/>
    <col min="5" max="5" width="15.83203125" customWidth="1"/>
    <col min="6" max="6" width="14.5" customWidth="1"/>
    <col min="7" max="7" width="15.33203125" customWidth="1"/>
    <col min="8" max="8" width="14.33203125" customWidth="1"/>
  </cols>
  <sheetData>
    <row r="3" spans="1:10" ht="42" customHeight="1" x14ac:dyDescent="0.2">
      <c r="A3" s="57" t="s">
        <v>64</v>
      </c>
      <c r="B3" s="57"/>
      <c r="C3" s="57"/>
      <c r="D3" s="57"/>
      <c r="E3" s="57"/>
      <c r="F3" s="57"/>
      <c r="G3" s="57"/>
      <c r="H3" s="57"/>
    </row>
    <row r="4" spans="1:10" ht="15.75" x14ac:dyDescent="0.2">
      <c r="A4" s="58" t="s">
        <v>119</v>
      </c>
      <c r="B4" s="58"/>
      <c r="C4" s="58"/>
      <c r="D4" s="58"/>
      <c r="E4" s="58"/>
      <c r="F4" s="58"/>
      <c r="G4" s="58"/>
      <c r="H4" s="58"/>
    </row>
    <row r="5" spans="1:10" x14ac:dyDescent="0.2">
      <c r="A5" s="59" t="s">
        <v>19</v>
      </c>
      <c r="B5" s="60"/>
      <c r="C5" s="60"/>
      <c r="D5" s="60"/>
      <c r="E5" s="60"/>
      <c r="F5" s="60"/>
      <c r="G5" s="60"/>
      <c r="H5" s="60"/>
    </row>
    <row r="6" spans="1:10" ht="15.75" x14ac:dyDescent="0.2">
      <c r="A6" s="32"/>
    </row>
    <row r="7" spans="1:10" ht="15.75" x14ac:dyDescent="0.2">
      <c r="A7" s="58" t="s">
        <v>112</v>
      </c>
      <c r="B7" s="58"/>
      <c r="C7" s="58"/>
      <c r="D7" s="58"/>
      <c r="E7" s="58"/>
      <c r="F7" s="58"/>
      <c r="G7" s="58"/>
      <c r="H7" s="58"/>
    </row>
    <row r="8" spans="1:10" ht="15.75" x14ac:dyDescent="0.2">
      <c r="A8" s="58" t="s">
        <v>119</v>
      </c>
      <c r="B8" s="58"/>
      <c r="C8" s="58"/>
      <c r="D8" s="58"/>
      <c r="E8" s="58"/>
      <c r="F8" s="58"/>
      <c r="G8" s="58"/>
      <c r="H8" s="58"/>
    </row>
    <row r="9" spans="1:10" x14ac:dyDescent="0.2">
      <c r="A9" s="60" t="s">
        <v>20</v>
      </c>
      <c r="B9" s="60"/>
      <c r="C9" s="60"/>
      <c r="D9" s="60"/>
      <c r="E9" s="60"/>
      <c r="F9" s="60"/>
      <c r="G9" s="60"/>
      <c r="H9" s="60"/>
    </row>
    <row r="10" spans="1:10" ht="13.5" thickBot="1" x14ac:dyDescent="0.25">
      <c r="A10" s="33" t="s">
        <v>3</v>
      </c>
      <c r="H10" s="5" t="s">
        <v>3</v>
      </c>
    </row>
    <row r="11" spans="1:10" s="42" customFormat="1" ht="12.75" customHeight="1" x14ac:dyDescent="0.2">
      <c r="A11" s="51" t="s">
        <v>14</v>
      </c>
      <c r="B11" s="54" t="s">
        <v>111</v>
      </c>
      <c r="C11" s="54" t="s">
        <v>66</v>
      </c>
      <c r="D11" s="61" t="s">
        <v>67</v>
      </c>
      <c r="E11" s="41" t="s">
        <v>4</v>
      </c>
      <c r="F11" s="41" t="s">
        <v>4</v>
      </c>
      <c r="G11" s="41" t="s">
        <v>4</v>
      </c>
      <c r="H11" s="41" t="s">
        <v>4</v>
      </c>
    </row>
    <row r="12" spans="1:10" s="42" customFormat="1" x14ac:dyDescent="0.2">
      <c r="A12" s="52"/>
      <c r="B12" s="55"/>
      <c r="C12" s="55"/>
      <c r="D12" s="62"/>
      <c r="E12" s="43" t="s">
        <v>5</v>
      </c>
      <c r="F12" s="43" t="s">
        <v>5</v>
      </c>
      <c r="G12" s="43" t="s">
        <v>5</v>
      </c>
      <c r="H12" s="43" t="s">
        <v>5</v>
      </c>
    </row>
    <row r="13" spans="1:10" s="42" customFormat="1" ht="26.25" thickBot="1" x14ac:dyDescent="0.25">
      <c r="A13" s="53"/>
      <c r="B13" s="56"/>
      <c r="C13" s="56"/>
      <c r="D13" s="63"/>
      <c r="E13" s="44" t="s">
        <v>113</v>
      </c>
      <c r="F13" s="45" t="s">
        <v>114</v>
      </c>
      <c r="G13" s="45" t="s">
        <v>68</v>
      </c>
      <c r="H13" s="45" t="s">
        <v>69</v>
      </c>
    </row>
    <row r="14" spans="1:10" ht="39" thickBot="1" x14ac:dyDescent="0.25">
      <c r="A14" s="34" t="s">
        <v>37</v>
      </c>
      <c r="B14" s="10" t="s">
        <v>38</v>
      </c>
      <c r="C14" s="15">
        <f>+C15+C16</f>
        <v>14734800</v>
      </c>
      <c r="D14" s="15">
        <f t="shared" ref="D14:H14" si="0">+D15+D16</f>
        <v>19140768</v>
      </c>
      <c r="E14" s="15">
        <f t="shared" si="0"/>
        <v>2951932</v>
      </c>
      <c r="F14" s="15">
        <f t="shared" si="0"/>
        <v>6905967</v>
      </c>
      <c r="G14" s="15">
        <f t="shared" si="0"/>
        <v>12422396</v>
      </c>
      <c r="H14" s="15">
        <f t="shared" si="0"/>
        <v>19025652</v>
      </c>
      <c r="J14" s="17"/>
    </row>
    <row r="15" spans="1:10" ht="26.25" thickBot="1" x14ac:dyDescent="0.25">
      <c r="A15" s="35" t="s">
        <v>39</v>
      </c>
      <c r="B15" s="9" t="s">
        <v>21</v>
      </c>
      <c r="C15" s="14">
        <f>+'Програма 1'!B44</f>
        <v>9066200</v>
      </c>
      <c r="D15" s="14">
        <f>+'Програма 1'!C44</f>
        <v>13903368</v>
      </c>
      <c r="E15" s="14">
        <f>+'Програма 1'!D44</f>
        <v>1969349</v>
      </c>
      <c r="F15" s="14">
        <f>+'Програма 1'!E44</f>
        <v>4530753</v>
      </c>
      <c r="G15" s="14">
        <f>+'Програма 1'!F44</f>
        <v>8602754</v>
      </c>
      <c r="H15" s="14">
        <f>+'Програма 1'!G44</f>
        <v>13900274</v>
      </c>
      <c r="J15" s="17"/>
    </row>
    <row r="16" spans="1:10" ht="26.25" thickBot="1" x14ac:dyDescent="0.25">
      <c r="A16" s="35" t="s">
        <v>40</v>
      </c>
      <c r="B16" s="9" t="s">
        <v>41</v>
      </c>
      <c r="C16" s="14">
        <f>+'Програма 2'!B44</f>
        <v>5668600</v>
      </c>
      <c r="D16" s="14">
        <f>+'Програма 2'!C44</f>
        <v>5237400</v>
      </c>
      <c r="E16" s="14">
        <f>+'Програма 2'!D44</f>
        <v>982583</v>
      </c>
      <c r="F16" s="14">
        <f>+'Програма 2'!E44</f>
        <v>2375214</v>
      </c>
      <c r="G16" s="14">
        <f>+'Програма 2'!F44</f>
        <v>3819642</v>
      </c>
      <c r="H16" s="14">
        <f>+'Програма 2'!G44</f>
        <v>5125378</v>
      </c>
      <c r="J16" s="17"/>
    </row>
    <row r="17" spans="1:10" ht="26.25" thickBot="1" x14ac:dyDescent="0.25">
      <c r="A17" s="34" t="s">
        <v>42</v>
      </c>
      <c r="B17" s="10" t="s">
        <v>43</v>
      </c>
      <c r="C17" s="15">
        <f>+C18</f>
        <v>53100</v>
      </c>
      <c r="D17" s="15">
        <f t="shared" ref="D17:H17" si="1">+D18</f>
        <v>520300</v>
      </c>
      <c r="E17" s="15">
        <f t="shared" si="1"/>
        <v>109538</v>
      </c>
      <c r="F17" s="15">
        <f t="shared" si="1"/>
        <v>269731</v>
      </c>
      <c r="G17" s="15">
        <f t="shared" si="1"/>
        <v>406564</v>
      </c>
      <c r="H17" s="15">
        <f t="shared" si="1"/>
        <v>519508</v>
      </c>
      <c r="J17" s="17"/>
    </row>
    <row r="18" spans="1:10" ht="26.25" thickBot="1" x14ac:dyDescent="0.25">
      <c r="A18" s="35" t="s">
        <v>44</v>
      </c>
      <c r="B18" s="9" t="s">
        <v>45</v>
      </c>
      <c r="C18" s="16">
        <f>+'Програма 3'!B44</f>
        <v>53100</v>
      </c>
      <c r="D18" s="16">
        <f>+'Програма 3'!C44</f>
        <v>520300</v>
      </c>
      <c r="E18" s="16">
        <f>+'Програма 3'!D44</f>
        <v>109538</v>
      </c>
      <c r="F18" s="16">
        <f>+'Програма 3'!E44</f>
        <v>269731</v>
      </c>
      <c r="G18" s="16">
        <f>+'Програма 3'!F44</f>
        <v>406564</v>
      </c>
      <c r="H18" s="16">
        <f>+'Програма 3'!G44</f>
        <v>519508</v>
      </c>
      <c r="J18" s="17"/>
    </row>
    <row r="19" spans="1:10" ht="39" thickBot="1" x14ac:dyDescent="0.25">
      <c r="A19" s="34" t="s">
        <v>46</v>
      </c>
      <c r="B19" s="10" t="s">
        <v>47</v>
      </c>
      <c r="C19" s="15">
        <f>+C20</f>
        <v>33860100</v>
      </c>
      <c r="D19" s="15">
        <f t="shared" ref="D19:H19" si="2">+D20</f>
        <v>50641090</v>
      </c>
      <c r="E19" s="15">
        <f t="shared" si="2"/>
        <v>6176911</v>
      </c>
      <c r="F19" s="15">
        <f t="shared" si="2"/>
        <v>15843440</v>
      </c>
      <c r="G19" s="15">
        <f t="shared" si="2"/>
        <v>23413420</v>
      </c>
      <c r="H19" s="15">
        <f t="shared" si="2"/>
        <v>47946946</v>
      </c>
      <c r="J19" s="17"/>
    </row>
    <row r="20" spans="1:10" ht="26.25" thickBot="1" x14ac:dyDescent="0.25">
      <c r="A20" s="35" t="s">
        <v>48</v>
      </c>
      <c r="B20" s="9" t="s">
        <v>49</v>
      </c>
      <c r="C20" s="14">
        <f>+'Програма 4'!B44</f>
        <v>33860100</v>
      </c>
      <c r="D20" s="14">
        <f>+'Програма 4'!C44</f>
        <v>50641090</v>
      </c>
      <c r="E20" s="14">
        <f>+'Програма 4'!D44</f>
        <v>6176911</v>
      </c>
      <c r="F20" s="14">
        <f>+'Програма 4'!E44</f>
        <v>15843440</v>
      </c>
      <c r="G20" s="14">
        <f>+'Програма 4'!F44</f>
        <v>23413420</v>
      </c>
      <c r="H20" s="14">
        <f>+'Програма 4'!G44</f>
        <v>47946946</v>
      </c>
      <c r="J20" s="17"/>
    </row>
    <row r="21" spans="1:10" ht="26.25" thickBot="1" x14ac:dyDescent="0.25">
      <c r="A21" s="34" t="s">
        <v>50</v>
      </c>
      <c r="B21" s="10" t="s">
        <v>51</v>
      </c>
      <c r="C21" s="15">
        <f>+C22</f>
        <v>39069900</v>
      </c>
      <c r="D21" s="15">
        <f t="shared" ref="D21:H21" si="3">+D22</f>
        <v>54164900</v>
      </c>
      <c r="E21" s="15">
        <f t="shared" si="3"/>
        <v>10668097</v>
      </c>
      <c r="F21" s="15">
        <f t="shared" si="3"/>
        <v>20196332</v>
      </c>
      <c r="G21" s="15">
        <f t="shared" si="3"/>
        <v>32907279</v>
      </c>
      <c r="H21" s="15">
        <f t="shared" si="3"/>
        <v>54155856</v>
      </c>
      <c r="J21" s="17"/>
    </row>
    <row r="22" spans="1:10" ht="13.5" thickBot="1" x14ac:dyDescent="0.25">
      <c r="A22" s="35" t="s">
        <v>52</v>
      </c>
      <c r="B22" s="9" t="s">
        <v>53</v>
      </c>
      <c r="C22" s="14">
        <f>+'Програма 5'!B44</f>
        <v>39069900</v>
      </c>
      <c r="D22" s="14">
        <f>+'Програма 5'!C44</f>
        <v>54164900</v>
      </c>
      <c r="E22" s="14">
        <f>+'Програма 5'!D44</f>
        <v>10668097</v>
      </c>
      <c r="F22" s="14">
        <f>+'Програма 5'!E44</f>
        <v>20196332</v>
      </c>
      <c r="G22" s="14">
        <f>+'Програма 5'!F44</f>
        <v>32907279</v>
      </c>
      <c r="H22" s="14">
        <f>+'Програма 5'!G44</f>
        <v>54155856</v>
      </c>
      <c r="J22" s="17"/>
    </row>
    <row r="23" spans="1:10" ht="13.5" thickBot="1" x14ac:dyDescent="0.25">
      <c r="A23" s="34" t="s">
        <v>54</v>
      </c>
      <c r="B23" s="10" t="s">
        <v>55</v>
      </c>
      <c r="C23" s="15">
        <f>+C24</f>
        <v>8134000</v>
      </c>
      <c r="D23" s="15">
        <f t="shared" ref="D23:H23" si="4">+D24</f>
        <v>8980379</v>
      </c>
      <c r="E23" s="15">
        <f t="shared" si="4"/>
        <v>2025494</v>
      </c>
      <c r="F23" s="15">
        <f t="shared" si="4"/>
        <v>4061150</v>
      </c>
      <c r="G23" s="15">
        <f t="shared" si="4"/>
        <v>6089537</v>
      </c>
      <c r="H23" s="15">
        <f t="shared" si="4"/>
        <v>8958663</v>
      </c>
      <c r="J23" s="17"/>
    </row>
    <row r="24" spans="1:10" ht="26.25" thickBot="1" x14ac:dyDescent="0.25">
      <c r="A24" s="35" t="s">
        <v>56</v>
      </c>
      <c r="B24" s="9" t="s">
        <v>57</v>
      </c>
      <c r="C24" s="14">
        <f>+'Програма 6'!B44</f>
        <v>8134000</v>
      </c>
      <c r="D24" s="14">
        <f>+'Програма 6'!C44</f>
        <v>8980379</v>
      </c>
      <c r="E24" s="14">
        <f>+'Програма 6'!D44</f>
        <v>2025494</v>
      </c>
      <c r="F24" s="14">
        <f>+'Програма 6'!E44</f>
        <v>4061150</v>
      </c>
      <c r="G24" s="14">
        <f>+'Програма 6'!F44</f>
        <v>6089537</v>
      </c>
      <c r="H24" s="14">
        <f>+'Програма 6'!G44</f>
        <v>8958663</v>
      </c>
      <c r="J24" s="17"/>
    </row>
    <row r="25" spans="1:10" ht="13.5" thickBot="1" x14ac:dyDescent="0.25">
      <c r="A25" s="34" t="s">
        <v>58</v>
      </c>
      <c r="B25" s="10" t="s">
        <v>97</v>
      </c>
      <c r="C25" s="15">
        <f>+C26+C27+C28</f>
        <v>57260500</v>
      </c>
      <c r="D25" s="15">
        <f t="shared" ref="D25:H25" si="5">+D26+D27+D28</f>
        <v>0</v>
      </c>
      <c r="E25" s="15">
        <f t="shared" si="5"/>
        <v>0</v>
      </c>
      <c r="F25" s="15">
        <f t="shared" si="5"/>
        <v>0</v>
      </c>
      <c r="G25" s="15">
        <f t="shared" si="5"/>
        <v>0</v>
      </c>
      <c r="H25" s="15">
        <f t="shared" si="5"/>
        <v>0</v>
      </c>
      <c r="J25" s="17"/>
    </row>
    <row r="26" spans="1:10" ht="13.5" thickBot="1" x14ac:dyDescent="0.25">
      <c r="A26" s="35" t="s">
        <v>74</v>
      </c>
      <c r="B26" s="9" t="s">
        <v>98</v>
      </c>
      <c r="C26" s="14">
        <f>+'Програма 7'!B44</f>
        <v>31621300</v>
      </c>
      <c r="D26" s="14">
        <f>+'Програма 7'!C44</f>
        <v>0</v>
      </c>
      <c r="E26" s="14">
        <f>+'Програма 7'!D44</f>
        <v>0</v>
      </c>
      <c r="F26" s="14">
        <f>+'Програма 7'!E44</f>
        <v>0</v>
      </c>
      <c r="G26" s="14">
        <f>+'Програма 7'!F44</f>
        <v>0</v>
      </c>
      <c r="H26" s="14">
        <f>+'Програма 7'!G44</f>
        <v>0</v>
      </c>
      <c r="J26" s="17"/>
    </row>
    <row r="27" spans="1:10" ht="26.25" thickBot="1" x14ac:dyDescent="0.25">
      <c r="A27" s="35" t="s">
        <v>99</v>
      </c>
      <c r="B27" s="9" t="s">
        <v>100</v>
      </c>
      <c r="C27" s="14">
        <f>+'Програма 8'!B44</f>
        <v>22306200</v>
      </c>
      <c r="D27" s="14">
        <f>+'Програма 8'!C44</f>
        <v>0</v>
      </c>
      <c r="E27" s="14">
        <f>+'Програма 8'!D44</f>
        <v>0</v>
      </c>
      <c r="F27" s="14">
        <f>+'Програма 8'!E44</f>
        <v>0</v>
      </c>
      <c r="G27" s="14">
        <f>+'Програма 8'!F44</f>
        <v>0</v>
      </c>
      <c r="H27" s="14">
        <f>+'Програма 8'!G44</f>
        <v>0</v>
      </c>
      <c r="J27" s="17"/>
    </row>
    <row r="28" spans="1:10" ht="39" thickBot="1" x14ac:dyDescent="0.25">
      <c r="A28" s="36" t="s">
        <v>77</v>
      </c>
      <c r="B28" s="9" t="s">
        <v>101</v>
      </c>
      <c r="C28" s="14">
        <f>+'Програма 9'!B44</f>
        <v>3333000</v>
      </c>
      <c r="D28" s="14">
        <f>+'Програма 9'!C44</f>
        <v>0</v>
      </c>
      <c r="E28" s="14">
        <f>+'Програма 9'!D44</f>
        <v>0</v>
      </c>
      <c r="F28" s="14">
        <f>+'Програма 9'!E44</f>
        <v>0</v>
      </c>
      <c r="G28" s="14">
        <f>+'Програма 9'!F44</f>
        <v>0</v>
      </c>
      <c r="H28" s="14">
        <f>+'Програма 9'!G44</f>
        <v>0</v>
      </c>
      <c r="J28" s="17"/>
    </row>
    <row r="29" spans="1:10" ht="26.25" thickBot="1" x14ac:dyDescent="0.25">
      <c r="A29" s="34" t="s">
        <v>59</v>
      </c>
      <c r="B29" s="31" t="s">
        <v>102</v>
      </c>
      <c r="C29" s="15">
        <f>+C30</f>
        <v>29674300</v>
      </c>
      <c r="D29" s="15">
        <f t="shared" ref="D29:G29" si="6">+D30</f>
        <v>0</v>
      </c>
      <c r="E29" s="15">
        <f t="shared" si="6"/>
        <v>0</v>
      </c>
      <c r="F29" s="15">
        <f t="shared" si="6"/>
        <v>0</v>
      </c>
      <c r="G29" s="15">
        <f t="shared" si="6"/>
        <v>0</v>
      </c>
      <c r="H29" s="15"/>
      <c r="J29" s="17"/>
    </row>
    <row r="30" spans="1:10" ht="26.25" thickBot="1" x14ac:dyDescent="0.25">
      <c r="A30" s="37" t="s">
        <v>61</v>
      </c>
      <c r="B30" s="30" t="s">
        <v>103</v>
      </c>
      <c r="C30" s="14">
        <f>+'Програма 10'!B44</f>
        <v>29674300</v>
      </c>
      <c r="D30" s="14">
        <f>+'Програма 10'!C44</f>
        <v>0</v>
      </c>
      <c r="E30" s="14">
        <f>+'Програма 10'!D44</f>
        <v>0</v>
      </c>
      <c r="F30" s="14">
        <f>+'Програма 10'!E44</f>
        <v>0</v>
      </c>
      <c r="G30" s="14">
        <f>+'Програма 10'!F44</f>
        <v>0</v>
      </c>
      <c r="H30" s="14"/>
      <c r="J30" s="17"/>
    </row>
    <row r="31" spans="1:10" ht="13.5" thickBot="1" x14ac:dyDescent="0.25">
      <c r="A31" s="34" t="s">
        <v>104</v>
      </c>
      <c r="B31" s="31" t="s">
        <v>105</v>
      </c>
      <c r="C31" s="15">
        <f>+C32</f>
        <v>89792000</v>
      </c>
      <c r="D31" s="15">
        <f t="shared" ref="D31:H31" si="7">+D32</f>
        <v>54271000</v>
      </c>
      <c r="E31" s="15">
        <f t="shared" si="7"/>
        <v>0</v>
      </c>
      <c r="F31" s="15">
        <f t="shared" si="7"/>
        <v>46311600</v>
      </c>
      <c r="G31" s="15">
        <f t="shared" si="7"/>
        <v>54271000</v>
      </c>
      <c r="H31" s="15">
        <f t="shared" si="7"/>
        <v>54271000</v>
      </c>
      <c r="J31" s="17"/>
    </row>
    <row r="32" spans="1:10" ht="26.25" thickBot="1" x14ac:dyDescent="0.25">
      <c r="A32" s="37" t="s">
        <v>89</v>
      </c>
      <c r="B32" s="30" t="s">
        <v>106</v>
      </c>
      <c r="C32" s="14">
        <f>+'Програма 11'!B44</f>
        <v>89792000</v>
      </c>
      <c r="D32" s="14">
        <f>+'Програма 11'!C44</f>
        <v>54271000</v>
      </c>
      <c r="E32" s="14">
        <f>+'Програма 11'!D44</f>
        <v>0</v>
      </c>
      <c r="F32" s="14">
        <f>+'Програма 11'!E44</f>
        <v>46311600</v>
      </c>
      <c r="G32" s="14">
        <f>+'Програма 11'!F44</f>
        <v>54271000</v>
      </c>
      <c r="H32" s="14">
        <f>+'Програма 11'!G44</f>
        <v>54271000</v>
      </c>
      <c r="J32" s="17"/>
    </row>
    <row r="33" spans="1:10" ht="13.5" thickBot="1" x14ac:dyDescent="0.25">
      <c r="A33" s="34" t="s">
        <v>91</v>
      </c>
      <c r="B33" s="31" t="s">
        <v>15</v>
      </c>
      <c r="C33" s="15">
        <f>+'Програма 12'!B44</f>
        <v>12808800</v>
      </c>
      <c r="D33" s="15">
        <f>+'Програма 12'!C44</f>
        <v>12937034</v>
      </c>
      <c r="E33" s="15">
        <f>+'Програма 12'!D44</f>
        <v>2071977</v>
      </c>
      <c r="F33" s="15">
        <f>+'Програма 12'!E44</f>
        <v>4819941</v>
      </c>
      <c r="G33" s="15">
        <f>+'Програма 12'!F44</f>
        <v>7533564</v>
      </c>
      <c r="H33" s="15">
        <f>+'Програма 12'!G44</f>
        <v>12151785</v>
      </c>
      <c r="J33" s="17"/>
    </row>
    <row r="34" spans="1:10" ht="13.5" thickBot="1" x14ac:dyDescent="0.25">
      <c r="A34" s="34" t="s">
        <v>107</v>
      </c>
      <c r="B34" s="31" t="s">
        <v>60</v>
      </c>
      <c r="C34" s="15">
        <f>+C35+C36+C37</f>
        <v>97980300</v>
      </c>
      <c r="D34" s="15">
        <f t="shared" ref="D34:H34" si="8">+D35+D36+D37</f>
        <v>29797520</v>
      </c>
      <c r="E34" s="15">
        <f t="shared" si="8"/>
        <v>5548042</v>
      </c>
      <c r="F34" s="15">
        <f t="shared" si="8"/>
        <v>11884874</v>
      </c>
      <c r="G34" s="15">
        <f t="shared" si="8"/>
        <v>18329659</v>
      </c>
      <c r="H34" s="15">
        <f t="shared" si="8"/>
        <v>29284631</v>
      </c>
      <c r="J34" s="17"/>
    </row>
    <row r="35" spans="1:10" ht="26.25" thickBot="1" x14ac:dyDescent="0.25">
      <c r="A35" s="37" t="s">
        <v>108</v>
      </c>
      <c r="B35" s="30" t="s">
        <v>62</v>
      </c>
      <c r="C35" s="14">
        <f>+'Програма 13'!B44</f>
        <v>16334200</v>
      </c>
      <c r="D35" s="14">
        <f>+'Програма 13'!C44</f>
        <v>17166242</v>
      </c>
      <c r="E35" s="14">
        <f>+'Програма 13'!D44</f>
        <v>3435129</v>
      </c>
      <c r="F35" s="14">
        <f>+'Програма 13'!E44</f>
        <v>6623841</v>
      </c>
      <c r="G35" s="14">
        <f>+'Програма 13'!F44</f>
        <v>10030117</v>
      </c>
      <c r="H35" s="14">
        <f>+'Програма 13'!G44</f>
        <v>16774796</v>
      </c>
      <c r="J35" s="17"/>
    </row>
    <row r="36" spans="1:10" ht="13.5" thickBot="1" x14ac:dyDescent="0.25">
      <c r="A36" s="37" t="s">
        <v>94</v>
      </c>
      <c r="B36" s="30" t="s">
        <v>63</v>
      </c>
      <c r="C36" s="14">
        <f>+'Програма 14'!B44</f>
        <v>14116400</v>
      </c>
      <c r="D36" s="14">
        <f>+'Програма 14'!C44</f>
        <v>12631278</v>
      </c>
      <c r="E36" s="14">
        <f>+'Програма 14'!D44</f>
        <v>2112913</v>
      </c>
      <c r="F36" s="14">
        <f>+'Програма 14'!E44</f>
        <v>5261033</v>
      </c>
      <c r="G36" s="14">
        <f>+'Програма 14'!F44</f>
        <v>8299542</v>
      </c>
      <c r="H36" s="14">
        <f>+'Програма 14'!G44</f>
        <v>12509835</v>
      </c>
      <c r="J36" s="17"/>
    </row>
    <row r="37" spans="1:10" ht="26.25" thickBot="1" x14ac:dyDescent="0.25">
      <c r="A37" s="37" t="s">
        <v>109</v>
      </c>
      <c r="B37" s="30" t="s">
        <v>110</v>
      </c>
      <c r="C37" s="14">
        <f>+'Програма 15'!B44</f>
        <v>67529700</v>
      </c>
      <c r="D37" s="14">
        <f>+'Програма 15'!C44</f>
        <v>0</v>
      </c>
      <c r="E37" s="14">
        <f>+'Програма 15'!D44</f>
        <v>0</v>
      </c>
      <c r="F37" s="14">
        <f>+'Програма 15'!E44</f>
        <v>0</v>
      </c>
      <c r="G37" s="14">
        <f>+'Програма 15'!F44</f>
        <v>0</v>
      </c>
      <c r="H37" s="14">
        <f>+'Програма 15'!G44</f>
        <v>0</v>
      </c>
      <c r="J37" s="17"/>
    </row>
    <row r="38" spans="1:10" ht="13.5" thickBot="1" x14ac:dyDescent="0.25">
      <c r="A38" s="37"/>
      <c r="B38" s="30"/>
      <c r="C38" s="14"/>
      <c r="D38" s="14"/>
      <c r="E38" s="14"/>
      <c r="F38" s="14"/>
      <c r="G38" s="14"/>
      <c r="H38" s="14"/>
      <c r="J38" s="17"/>
    </row>
    <row r="39" spans="1:10" ht="13.5" thickBot="1" x14ac:dyDescent="0.25">
      <c r="A39" s="38"/>
      <c r="B39" s="12" t="s">
        <v>16</v>
      </c>
      <c r="C39" s="11">
        <f>+C14+C17+C19+C21+C23+C25+C29+C31+C33+C34</f>
        <v>383367800</v>
      </c>
      <c r="D39" s="11">
        <f t="shared" ref="D39:H39" si="9">+D14+D17+D19+D21+D23+D25+D29+D31+D33+D34</f>
        <v>230452991</v>
      </c>
      <c r="E39" s="11">
        <f t="shared" si="9"/>
        <v>29551991</v>
      </c>
      <c r="F39" s="11">
        <f t="shared" si="9"/>
        <v>110293035</v>
      </c>
      <c r="G39" s="11">
        <f t="shared" si="9"/>
        <v>155373419</v>
      </c>
      <c r="H39" s="11">
        <f t="shared" si="9"/>
        <v>226314041</v>
      </c>
      <c r="J39" s="17"/>
    </row>
    <row r="40" spans="1:10" ht="15.75" x14ac:dyDescent="0.2">
      <c r="A40" s="39"/>
    </row>
    <row r="41" spans="1:10" ht="12.75" customHeight="1" x14ac:dyDescent="0.2">
      <c r="A41" s="50" t="s">
        <v>70</v>
      </c>
      <c r="B41" s="50"/>
      <c r="C41" s="50"/>
      <c r="D41" s="50"/>
      <c r="E41" s="50"/>
      <c r="F41" s="50"/>
      <c r="G41" s="50"/>
      <c r="H41" s="50"/>
    </row>
    <row r="42" spans="1:10" s="7" customFormat="1" ht="24.75" customHeight="1" x14ac:dyDescent="0.2">
      <c r="A42" s="40"/>
      <c r="B42" s="8"/>
      <c r="C42" s="8"/>
      <c r="D42" s="8"/>
      <c r="E42" s="8"/>
      <c r="F42" s="8"/>
      <c r="G42" s="8"/>
      <c r="H42" s="8"/>
    </row>
    <row r="43" spans="1:10" ht="24" customHeight="1" x14ac:dyDescent="0.2">
      <c r="A43" s="40"/>
      <c r="B43" s="8"/>
      <c r="C43" s="18"/>
      <c r="D43" s="18"/>
      <c r="E43" s="18"/>
      <c r="F43" s="8"/>
      <c r="G43" s="8"/>
      <c r="H43" s="8"/>
    </row>
    <row r="44" spans="1:10" x14ac:dyDescent="0.2">
      <c r="C44" s="17"/>
      <c r="D44" s="17"/>
      <c r="E44" s="17"/>
    </row>
    <row r="45" spans="1:10" x14ac:dyDescent="0.2">
      <c r="C45" s="17"/>
      <c r="D45" s="17"/>
      <c r="E45" s="17"/>
      <c r="F45" s="17"/>
      <c r="G45" s="17"/>
      <c r="H45" s="17"/>
    </row>
  </sheetData>
  <mergeCells count="11">
    <mergeCell ref="A41:H41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</sheetPr>
  <dimension ref="A3:G51"/>
  <sheetViews>
    <sheetView topLeftCell="A2" zoomScale="110" zoomScaleNormal="110" workbookViewId="0">
      <selection activeCell="N51" sqref="N51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7" t="s">
        <v>0</v>
      </c>
      <c r="B3" s="57"/>
      <c r="C3" s="57"/>
      <c r="D3" s="57"/>
      <c r="E3" s="57"/>
      <c r="F3" s="57"/>
      <c r="G3" s="57"/>
    </row>
    <row r="4" spans="1:7" ht="15.75" x14ac:dyDescent="0.2">
      <c r="A4" s="58" t="s">
        <v>119</v>
      </c>
      <c r="B4" s="58"/>
      <c r="C4" s="58"/>
      <c r="D4" s="58"/>
      <c r="E4" s="58"/>
      <c r="F4" s="58"/>
      <c r="G4" s="58"/>
    </row>
    <row r="5" spans="1:7" ht="13.5" thickBot="1" x14ac:dyDescent="0.25">
      <c r="A5" s="70" t="s">
        <v>1</v>
      </c>
      <c r="B5" s="70"/>
      <c r="C5" s="70"/>
      <c r="D5" s="70"/>
      <c r="E5" s="70"/>
      <c r="F5" s="70"/>
      <c r="G5" s="70"/>
    </row>
    <row r="6" spans="1:7" ht="13.5" thickBot="1" x14ac:dyDescent="0.25">
      <c r="A6" s="71" t="s">
        <v>76</v>
      </c>
      <c r="B6" s="72"/>
      <c r="C6" s="72"/>
      <c r="D6" s="72"/>
      <c r="E6" s="72"/>
      <c r="F6" s="72"/>
      <c r="G6" s="73"/>
    </row>
    <row r="7" spans="1:7" ht="12.75" customHeight="1" x14ac:dyDescent="0.2">
      <c r="A7" s="21" t="s">
        <v>2</v>
      </c>
      <c r="B7" s="67" t="s">
        <v>66</v>
      </c>
      <c r="C7" s="64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8"/>
      <c r="C8" s="65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9"/>
      <c r="C9" s="66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22306200</v>
      </c>
      <c r="C10" s="13">
        <f t="shared" si="0"/>
        <v>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9174600</v>
      </c>
      <c r="C12" s="14"/>
      <c r="D12" s="14"/>
      <c r="E12" s="14"/>
      <c r="F12" s="14"/>
      <c r="G12" s="14"/>
    </row>
    <row r="13" spans="1:7" ht="13.5" thickBot="1" x14ac:dyDescent="0.25">
      <c r="A13" s="24" t="s">
        <v>9</v>
      </c>
      <c r="B13" s="14">
        <v>9636300</v>
      </c>
      <c r="C13" s="14"/>
      <c r="D13" s="14"/>
      <c r="E13" s="14"/>
      <c r="F13" s="14"/>
      <c r="G13" s="14"/>
    </row>
    <row r="14" spans="1:7" ht="13.5" thickBot="1" x14ac:dyDescent="0.25">
      <c r="A14" s="24" t="s">
        <v>10</v>
      </c>
      <c r="B14" s="14">
        <v>3495300</v>
      </c>
      <c r="C14" s="14"/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0</v>
      </c>
      <c r="C16" s="13">
        <f t="shared" ref="C16:G16" si="1">+SUM(C17:C43)</f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118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116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22306200</v>
      </c>
      <c r="C44" s="13">
        <f t="shared" si="2"/>
        <v>0</v>
      </c>
      <c r="D44" s="13">
        <f t="shared" si="2"/>
        <v>0</v>
      </c>
      <c r="E44" s="13">
        <f t="shared" si="2"/>
        <v>0</v>
      </c>
      <c r="F44" s="13">
        <f t="shared" si="2"/>
        <v>0</v>
      </c>
      <c r="G44" s="13">
        <f t="shared" si="2"/>
        <v>0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417</v>
      </c>
      <c r="C46" s="46"/>
      <c r="D46" s="46"/>
      <c r="E46" s="46"/>
      <c r="F46" s="46"/>
      <c r="G46" s="46"/>
    </row>
    <row r="47" spans="1:7" ht="15.75" x14ac:dyDescent="0.2">
      <c r="A47" s="25"/>
    </row>
    <row r="48" spans="1:7" ht="12.75" customHeight="1" x14ac:dyDescent="0.2">
      <c r="A48" s="74" t="s">
        <v>71</v>
      </c>
      <c r="B48" s="75"/>
      <c r="C48" s="75"/>
      <c r="D48" s="75"/>
      <c r="E48" s="75"/>
      <c r="F48" s="75"/>
      <c r="G48" s="75"/>
    </row>
    <row r="49" spans="1:7" x14ac:dyDescent="0.2">
      <c r="A49" s="75"/>
      <c r="B49" s="75"/>
      <c r="C49" s="75"/>
      <c r="D49" s="75"/>
      <c r="E49" s="75"/>
      <c r="F49" s="75"/>
      <c r="G49" s="75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3:G51"/>
  <sheetViews>
    <sheetView topLeftCell="A2" zoomScale="110" zoomScaleNormal="110" workbookViewId="0">
      <selection activeCell="N56" sqref="N56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7" t="s">
        <v>0</v>
      </c>
      <c r="B3" s="57"/>
      <c r="C3" s="57"/>
      <c r="D3" s="57"/>
      <c r="E3" s="57"/>
      <c r="F3" s="57"/>
      <c r="G3" s="57"/>
    </row>
    <row r="4" spans="1:7" ht="15.75" x14ac:dyDescent="0.2">
      <c r="A4" s="58" t="s">
        <v>119</v>
      </c>
      <c r="B4" s="58"/>
      <c r="C4" s="58"/>
      <c r="D4" s="58"/>
      <c r="E4" s="58"/>
      <c r="F4" s="58"/>
      <c r="G4" s="58"/>
    </row>
    <row r="5" spans="1:7" ht="13.5" thickBot="1" x14ac:dyDescent="0.25">
      <c r="A5" s="70" t="s">
        <v>1</v>
      </c>
      <c r="B5" s="70"/>
      <c r="C5" s="70"/>
      <c r="D5" s="70"/>
      <c r="E5" s="70"/>
      <c r="F5" s="70"/>
      <c r="G5" s="70"/>
    </row>
    <row r="6" spans="1:7" ht="13.5" thickBot="1" x14ac:dyDescent="0.25">
      <c r="A6" s="71" t="s">
        <v>78</v>
      </c>
      <c r="B6" s="72"/>
      <c r="C6" s="72"/>
      <c r="D6" s="72"/>
      <c r="E6" s="72"/>
      <c r="F6" s="72"/>
      <c r="G6" s="73"/>
    </row>
    <row r="7" spans="1:7" ht="12.75" customHeight="1" x14ac:dyDescent="0.2">
      <c r="A7" s="21" t="s">
        <v>2</v>
      </c>
      <c r="B7" s="67" t="s">
        <v>66</v>
      </c>
      <c r="C7" s="64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8"/>
      <c r="C8" s="65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9"/>
      <c r="C9" s="66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3333000</v>
      </c>
      <c r="C10" s="13">
        <f t="shared" si="0"/>
        <v>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2254000</v>
      </c>
      <c r="C12" s="14"/>
      <c r="D12" s="14"/>
      <c r="E12" s="14"/>
      <c r="F12" s="14"/>
      <c r="G12" s="14"/>
    </row>
    <row r="13" spans="1:7" ht="13.5" thickBot="1" x14ac:dyDescent="0.25">
      <c r="A13" s="24" t="s">
        <v>9</v>
      </c>
      <c r="B13" s="14">
        <v>870000</v>
      </c>
      <c r="C13" s="14"/>
      <c r="D13" s="14"/>
      <c r="E13" s="14"/>
      <c r="F13" s="14"/>
      <c r="G13" s="14"/>
    </row>
    <row r="14" spans="1:7" ht="13.5" thickBot="1" x14ac:dyDescent="0.25">
      <c r="A14" s="24" t="s">
        <v>10</v>
      </c>
      <c r="B14" s="14">
        <v>209000</v>
      </c>
      <c r="C14" s="14"/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0</v>
      </c>
      <c r="C16" s="13">
        <f t="shared" ref="C16:G16" si="1">+SUM(C17:C43)</f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118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116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3333000</v>
      </c>
      <c r="C44" s="13">
        <f t="shared" si="2"/>
        <v>0</v>
      </c>
      <c r="D44" s="13">
        <f t="shared" si="2"/>
        <v>0</v>
      </c>
      <c r="E44" s="13">
        <f t="shared" si="2"/>
        <v>0</v>
      </c>
      <c r="F44" s="13">
        <f t="shared" si="2"/>
        <v>0</v>
      </c>
      <c r="G44" s="13">
        <f t="shared" si="2"/>
        <v>0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105</v>
      </c>
      <c r="C46" s="46"/>
      <c r="D46" s="46"/>
      <c r="E46" s="46"/>
      <c r="F46" s="46"/>
      <c r="G46" s="46"/>
    </row>
    <row r="47" spans="1:7" ht="15.75" x14ac:dyDescent="0.2">
      <c r="A47" s="25"/>
    </row>
    <row r="48" spans="1:7" ht="12.75" customHeight="1" x14ac:dyDescent="0.2">
      <c r="A48" s="74" t="s">
        <v>71</v>
      </c>
      <c r="B48" s="75"/>
      <c r="C48" s="75"/>
      <c r="D48" s="75"/>
      <c r="E48" s="75"/>
      <c r="F48" s="75"/>
      <c r="G48" s="75"/>
    </row>
    <row r="49" spans="1:7" x14ac:dyDescent="0.2">
      <c r="A49" s="75"/>
      <c r="B49" s="75"/>
      <c r="C49" s="75"/>
      <c r="D49" s="75"/>
      <c r="E49" s="75"/>
      <c r="F49" s="75"/>
      <c r="G49" s="75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</sheetPr>
  <dimension ref="A3:G51"/>
  <sheetViews>
    <sheetView topLeftCell="A4" zoomScale="110" zoomScaleNormal="110" workbookViewId="0">
      <selection activeCell="L62" sqref="L62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7" t="s">
        <v>0</v>
      </c>
      <c r="B3" s="57"/>
      <c r="C3" s="57"/>
      <c r="D3" s="57"/>
      <c r="E3" s="57"/>
      <c r="F3" s="57"/>
      <c r="G3" s="57"/>
    </row>
    <row r="4" spans="1:7" ht="15.75" x14ac:dyDescent="0.2">
      <c r="A4" s="58" t="s">
        <v>119</v>
      </c>
      <c r="B4" s="58"/>
      <c r="C4" s="58"/>
      <c r="D4" s="58"/>
      <c r="E4" s="58"/>
      <c r="F4" s="58"/>
      <c r="G4" s="58"/>
    </row>
    <row r="5" spans="1:7" ht="13.5" thickBot="1" x14ac:dyDescent="0.25">
      <c r="A5" s="70" t="s">
        <v>1</v>
      </c>
      <c r="B5" s="70"/>
      <c r="C5" s="70"/>
      <c r="D5" s="70"/>
      <c r="E5" s="70"/>
      <c r="F5" s="70"/>
      <c r="G5" s="70"/>
    </row>
    <row r="6" spans="1:7" ht="13.5" thickBot="1" x14ac:dyDescent="0.25">
      <c r="A6" s="76" t="s">
        <v>79</v>
      </c>
      <c r="B6" s="72"/>
      <c r="C6" s="72"/>
      <c r="D6" s="72"/>
      <c r="E6" s="72"/>
      <c r="F6" s="72"/>
      <c r="G6" s="73"/>
    </row>
    <row r="7" spans="1:7" ht="12.75" customHeight="1" x14ac:dyDescent="0.2">
      <c r="A7" s="21" t="s">
        <v>2</v>
      </c>
      <c r="B7" s="67" t="s">
        <v>66</v>
      </c>
      <c r="C7" s="64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8"/>
      <c r="C8" s="65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9"/>
      <c r="C9" s="66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29670000</v>
      </c>
      <c r="C10" s="13">
        <f t="shared" si="0"/>
        <v>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19903000</v>
      </c>
      <c r="C12" s="14"/>
      <c r="D12" s="14"/>
      <c r="E12" s="14"/>
      <c r="F12" s="14"/>
      <c r="G12" s="14"/>
    </row>
    <row r="13" spans="1:7" ht="13.5" thickBot="1" x14ac:dyDescent="0.25">
      <c r="A13" s="24" t="s">
        <v>9</v>
      </c>
      <c r="B13" s="14">
        <v>9767000</v>
      </c>
      <c r="C13" s="14"/>
      <c r="D13" s="14"/>
      <c r="E13" s="14"/>
      <c r="F13" s="14"/>
      <c r="G13" s="14"/>
    </row>
    <row r="14" spans="1:7" ht="13.5" thickBot="1" x14ac:dyDescent="0.25">
      <c r="A14" s="24" t="s">
        <v>10</v>
      </c>
      <c r="B14" s="14"/>
      <c r="C14" s="14"/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4300</v>
      </c>
      <c r="C16" s="13">
        <f t="shared" ref="C16:G16" si="1">+SUM(C17:C43)</f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118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116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thickBot="1" x14ac:dyDescent="0.25">
      <c r="A31" s="28" t="s">
        <v>80</v>
      </c>
      <c r="B31" s="14">
        <v>4300</v>
      </c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29674300</v>
      </c>
      <c r="C44" s="13">
        <f t="shared" si="2"/>
        <v>0</v>
      </c>
      <c r="D44" s="13">
        <f t="shared" si="2"/>
        <v>0</v>
      </c>
      <c r="E44" s="13">
        <f t="shared" si="2"/>
        <v>0</v>
      </c>
      <c r="F44" s="13">
        <f t="shared" si="2"/>
        <v>0</v>
      </c>
      <c r="G44" s="13">
        <f t="shared" si="2"/>
        <v>0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1391</v>
      </c>
      <c r="C46" s="46"/>
      <c r="D46" s="46"/>
      <c r="E46" s="46"/>
      <c r="F46" s="46"/>
      <c r="G46" s="46"/>
    </row>
    <row r="47" spans="1:7" ht="15.75" x14ac:dyDescent="0.2">
      <c r="A47" s="25"/>
    </row>
    <row r="48" spans="1:7" ht="12.75" customHeight="1" x14ac:dyDescent="0.2">
      <c r="A48" s="74" t="s">
        <v>71</v>
      </c>
      <c r="B48" s="75"/>
      <c r="C48" s="75"/>
      <c r="D48" s="75"/>
      <c r="E48" s="75"/>
      <c r="F48" s="75"/>
      <c r="G48" s="75"/>
    </row>
    <row r="49" spans="1:7" x14ac:dyDescent="0.2">
      <c r="A49" s="75"/>
      <c r="B49" s="75"/>
      <c r="C49" s="75"/>
      <c r="D49" s="75"/>
      <c r="E49" s="75"/>
      <c r="F49" s="75"/>
      <c r="G49" s="75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59999389629810485"/>
  </sheetPr>
  <dimension ref="A3:G51"/>
  <sheetViews>
    <sheetView zoomScale="110" zoomScaleNormal="110" workbookViewId="0">
      <pane xSplit="1" ySplit="9" topLeftCell="B16" activePane="bottomRight" state="frozen"/>
      <selection activeCell="A9" sqref="A9:H9"/>
      <selection pane="topRight" activeCell="A9" sqref="A9:H9"/>
      <selection pane="bottomLeft" activeCell="A9" sqref="A9:H9"/>
      <selection pane="bottomRight" activeCell="C33" activeCellId="1" sqref="C32 C33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7" t="s">
        <v>0</v>
      </c>
      <c r="B3" s="57"/>
      <c r="C3" s="57"/>
      <c r="D3" s="57"/>
      <c r="E3" s="57"/>
      <c r="F3" s="57"/>
      <c r="G3" s="57"/>
    </row>
    <row r="4" spans="1:7" ht="15.75" x14ac:dyDescent="0.2">
      <c r="A4" s="58" t="s">
        <v>119</v>
      </c>
      <c r="B4" s="58"/>
      <c r="C4" s="58"/>
      <c r="D4" s="58"/>
      <c r="E4" s="58"/>
      <c r="F4" s="58"/>
      <c r="G4" s="58"/>
    </row>
    <row r="5" spans="1:7" ht="13.5" thickBot="1" x14ac:dyDescent="0.25">
      <c r="A5" s="70" t="s">
        <v>1</v>
      </c>
      <c r="B5" s="70"/>
      <c r="C5" s="70"/>
      <c r="D5" s="70"/>
      <c r="E5" s="70"/>
      <c r="F5" s="70"/>
      <c r="G5" s="70"/>
    </row>
    <row r="6" spans="1:7" ht="13.5" thickBot="1" x14ac:dyDescent="0.25">
      <c r="A6" s="71" t="s">
        <v>90</v>
      </c>
      <c r="B6" s="72"/>
      <c r="C6" s="72"/>
      <c r="D6" s="72"/>
      <c r="E6" s="72"/>
      <c r="F6" s="72"/>
      <c r="G6" s="73"/>
    </row>
    <row r="7" spans="1:7" ht="12.75" customHeight="1" x14ac:dyDescent="0.2">
      <c r="A7" s="21" t="s">
        <v>2</v>
      </c>
      <c r="B7" s="67" t="s">
        <v>66</v>
      </c>
      <c r="C7" s="64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8"/>
      <c r="C8" s="65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9"/>
      <c r="C9" s="66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0</v>
      </c>
      <c r="C10" s="13">
        <f t="shared" si="0"/>
        <v>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/>
      <c r="C12" s="14"/>
      <c r="D12" s="14"/>
      <c r="E12" s="14"/>
      <c r="F12" s="14"/>
      <c r="G12" s="14"/>
    </row>
    <row r="13" spans="1:7" ht="13.5" thickBot="1" x14ac:dyDescent="0.25">
      <c r="A13" s="24" t="s">
        <v>9</v>
      </c>
      <c r="B13" s="14"/>
      <c r="C13" s="14"/>
      <c r="D13" s="14"/>
      <c r="E13" s="14"/>
      <c r="F13" s="14"/>
      <c r="G13" s="14"/>
    </row>
    <row r="14" spans="1:7" ht="13.5" thickBot="1" x14ac:dyDescent="0.25">
      <c r="A14" s="24" t="s">
        <v>10</v>
      </c>
      <c r="B14" s="14"/>
      <c r="C14" s="14"/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89792000</v>
      </c>
      <c r="C16" s="13">
        <f t="shared" ref="C16:G16" si="1">+SUM(C17:C43)</f>
        <v>54271000</v>
      </c>
      <c r="D16" s="13">
        <f t="shared" si="1"/>
        <v>0</v>
      </c>
      <c r="E16" s="13">
        <f t="shared" si="1"/>
        <v>46311600</v>
      </c>
      <c r="F16" s="13">
        <f t="shared" si="1"/>
        <v>54271000</v>
      </c>
      <c r="G16" s="13">
        <f t="shared" si="1"/>
        <v>54271000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118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116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thickBot="1" x14ac:dyDescent="0.25">
      <c r="A32" s="28" t="s">
        <v>81</v>
      </c>
      <c r="B32" s="14">
        <v>64619000</v>
      </c>
      <c r="C32" s="14">
        <v>45647800</v>
      </c>
      <c r="D32" s="14"/>
      <c r="E32" s="14">
        <v>42000000</v>
      </c>
      <c r="F32" s="14">
        <v>45647800</v>
      </c>
      <c r="G32" s="14">
        <v>45647800</v>
      </c>
    </row>
    <row r="33" spans="1:7" ht="64.5" thickBot="1" x14ac:dyDescent="0.25">
      <c r="A33" s="28" t="s">
        <v>82</v>
      </c>
      <c r="B33" s="14">
        <v>25173000</v>
      </c>
      <c r="C33" s="14">
        <v>8623200</v>
      </c>
      <c r="D33" s="14"/>
      <c r="E33" s="14">
        <v>4311600</v>
      </c>
      <c r="F33" s="14">
        <v>8623200</v>
      </c>
      <c r="G33" s="14">
        <v>8623200</v>
      </c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89792000</v>
      </c>
      <c r="C44" s="13">
        <f t="shared" si="2"/>
        <v>54271000</v>
      </c>
      <c r="D44" s="13">
        <f t="shared" si="2"/>
        <v>0</v>
      </c>
      <c r="E44" s="13">
        <f t="shared" si="2"/>
        <v>46311600</v>
      </c>
      <c r="F44" s="13">
        <f t="shared" si="2"/>
        <v>54271000</v>
      </c>
      <c r="G44" s="13">
        <f t="shared" si="2"/>
        <v>54271000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/>
      <c r="C46" s="46"/>
      <c r="D46" s="46"/>
      <c r="E46" s="46"/>
      <c r="F46" s="46"/>
      <c r="G46" s="46"/>
    </row>
    <row r="47" spans="1:7" ht="15.75" x14ac:dyDescent="0.2">
      <c r="A47" s="25"/>
    </row>
    <row r="48" spans="1:7" ht="12.75" customHeight="1" x14ac:dyDescent="0.2">
      <c r="A48" s="74" t="s">
        <v>71</v>
      </c>
      <c r="B48" s="75"/>
      <c r="C48" s="75"/>
      <c r="D48" s="75"/>
      <c r="E48" s="75"/>
      <c r="F48" s="75"/>
      <c r="G48" s="75"/>
    </row>
    <row r="49" spans="1:7" x14ac:dyDescent="0.2">
      <c r="A49" s="75"/>
      <c r="B49" s="75"/>
      <c r="C49" s="75"/>
      <c r="D49" s="75"/>
      <c r="E49" s="75"/>
      <c r="F49" s="75"/>
      <c r="G49" s="75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</sheetPr>
  <dimension ref="A3:G51"/>
  <sheetViews>
    <sheetView zoomScale="110" zoomScaleNormal="110" workbookViewId="0">
      <pane xSplit="1" ySplit="9" topLeftCell="B10" activePane="bottomRight" state="frozen"/>
      <selection activeCell="A9" sqref="A9:H9"/>
      <selection pane="topRight" activeCell="A9" sqref="A9:H9"/>
      <selection pane="bottomLeft" activeCell="A9" sqref="A9:H9"/>
      <selection pane="bottomRight" activeCell="O51" sqref="O51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7" t="s">
        <v>0</v>
      </c>
      <c r="B3" s="57"/>
      <c r="C3" s="57"/>
      <c r="D3" s="57"/>
      <c r="E3" s="57"/>
      <c r="F3" s="57"/>
      <c r="G3" s="57"/>
    </row>
    <row r="4" spans="1:7" ht="15.75" x14ac:dyDescent="0.2">
      <c r="A4" s="58" t="s">
        <v>119</v>
      </c>
      <c r="B4" s="58"/>
      <c r="C4" s="58"/>
      <c r="D4" s="58"/>
      <c r="E4" s="58"/>
      <c r="F4" s="58"/>
      <c r="G4" s="58"/>
    </row>
    <row r="5" spans="1:7" ht="13.5" thickBot="1" x14ac:dyDescent="0.25">
      <c r="A5" s="70" t="s">
        <v>1</v>
      </c>
      <c r="B5" s="70"/>
      <c r="C5" s="70"/>
      <c r="D5" s="70"/>
      <c r="E5" s="70"/>
      <c r="F5" s="70"/>
      <c r="G5" s="70"/>
    </row>
    <row r="6" spans="1:7" ht="13.5" thickBot="1" x14ac:dyDescent="0.25">
      <c r="A6" s="71" t="s">
        <v>92</v>
      </c>
      <c r="B6" s="72"/>
      <c r="C6" s="72"/>
      <c r="D6" s="72"/>
      <c r="E6" s="72"/>
      <c r="F6" s="72"/>
      <c r="G6" s="73"/>
    </row>
    <row r="7" spans="1:7" ht="12.75" customHeight="1" x14ac:dyDescent="0.2">
      <c r="A7" s="21" t="s">
        <v>2</v>
      </c>
      <c r="B7" s="67" t="s">
        <v>66</v>
      </c>
      <c r="C7" s="64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8"/>
      <c r="C8" s="65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9"/>
      <c r="C9" s="66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12798800</v>
      </c>
      <c r="C10" s="13">
        <f t="shared" si="0"/>
        <v>12655615</v>
      </c>
      <c r="D10" s="13">
        <f t="shared" si="0"/>
        <v>2071977</v>
      </c>
      <c r="E10" s="13">
        <f t="shared" si="0"/>
        <v>4819941</v>
      </c>
      <c r="F10" s="13">
        <f t="shared" si="0"/>
        <v>7527012</v>
      </c>
      <c r="G10" s="13">
        <f t="shared" si="0"/>
        <v>11870366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6265800</v>
      </c>
      <c r="C12" s="14">
        <v>6563659</v>
      </c>
      <c r="D12" s="14">
        <v>1233239</v>
      </c>
      <c r="E12" s="14">
        <v>3015466</v>
      </c>
      <c r="F12" s="14">
        <v>4597757</v>
      </c>
      <c r="G12" s="14">
        <v>6560554</v>
      </c>
    </row>
    <row r="13" spans="1:7" ht="13.5" thickBot="1" x14ac:dyDescent="0.25">
      <c r="A13" s="24" t="s">
        <v>9</v>
      </c>
      <c r="B13" s="14">
        <v>3903000</v>
      </c>
      <c r="C13" s="14">
        <v>4613856</v>
      </c>
      <c r="D13" s="14">
        <v>823417</v>
      </c>
      <c r="E13" s="14">
        <v>1665817</v>
      </c>
      <c r="F13" s="14">
        <v>2761274</v>
      </c>
      <c r="G13" s="14">
        <v>4612373</v>
      </c>
    </row>
    <row r="14" spans="1:7" ht="13.5" thickBot="1" x14ac:dyDescent="0.25">
      <c r="A14" s="24" t="s">
        <v>10</v>
      </c>
      <c r="B14" s="14">
        <v>2630000</v>
      </c>
      <c r="C14" s="14">
        <v>1478100</v>
      </c>
      <c r="D14" s="14">
        <v>15321</v>
      </c>
      <c r="E14" s="14">
        <v>138658</v>
      </c>
      <c r="F14" s="14">
        <v>167981</v>
      </c>
      <c r="G14" s="14">
        <v>697439</v>
      </c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10000</v>
      </c>
      <c r="C16" s="13">
        <f t="shared" ref="C16:G16" si="1">+SUM(C17:C43)</f>
        <v>281419</v>
      </c>
      <c r="D16" s="13">
        <f t="shared" si="1"/>
        <v>0</v>
      </c>
      <c r="E16" s="13">
        <f t="shared" si="1"/>
        <v>0</v>
      </c>
      <c r="F16" s="13">
        <f t="shared" si="1"/>
        <v>6552</v>
      </c>
      <c r="G16" s="13">
        <f t="shared" si="1"/>
        <v>281419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thickBot="1" x14ac:dyDescent="0.25">
      <c r="A26" s="28" t="s">
        <v>117</v>
      </c>
      <c r="B26" s="14"/>
      <c r="C26" s="14">
        <v>271419</v>
      </c>
      <c r="D26" s="14"/>
      <c r="E26" s="14"/>
      <c r="F26" s="14">
        <v>6552</v>
      </c>
      <c r="G26" s="14">
        <v>271419</v>
      </c>
    </row>
    <row r="27" spans="1:7" ht="26.25" hidden="1" thickBot="1" x14ac:dyDescent="0.25">
      <c r="A27" s="28" t="s">
        <v>118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116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thickBot="1" x14ac:dyDescent="0.25">
      <c r="A34" s="28" t="s">
        <v>65</v>
      </c>
      <c r="B34" s="14">
        <v>10000</v>
      </c>
      <c r="C34" s="14">
        <v>10000</v>
      </c>
      <c r="D34" s="14"/>
      <c r="E34" s="14"/>
      <c r="F34" s="14"/>
      <c r="G34" s="14">
        <v>10000</v>
      </c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12808800</v>
      </c>
      <c r="C44" s="13">
        <f t="shared" si="2"/>
        <v>12937034</v>
      </c>
      <c r="D44" s="13">
        <f t="shared" si="2"/>
        <v>2071977</v>
      </c>
      <c r="E44" s="13">
        <f t="shared" si="2"/>
        <v>4819941</v>
      </c>
      <c r="F44" s="13">
        <f t="shared" si="2"/>
        <v>7533564</v>
      </c>
      <c r="G44" s="13">
        <f t="shared" si="2"/>
        <v>12151785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145</v>
      </c>
      <c r="C46" s="46">
        <v>155</v>
      </c>
      <c r="D46" s="46">
        <v>144</v>
      </c>
      <c r="E46" s="46">
        <v>138</v>
      </c>
      <c r="F46" s="46">
        <v>141</v>
      </c>
      <c r="G46" s="46">
        <v>137</v>
      </c>
    </row>
    <row r="47" spans="1:7" ht="15.75" x14ac:dyDescent="0.2">
      <c r="A47" s="25"/>
    </row>
    <row r="48" spans="1:7" ht="12.75" customHeight="1" x14ac:dyDescent="0.2">
      <c r="A48" s="74" t="s">
        <v>71</v>
      </c>
      <c r="B48" s="75"/>
      <c r="C48" s="75"/>
      <c r="D48" s="75"/>
      <c r="E48" s="75"/>
      <c r="F48" s="75"/>
      <c r="G48" s="75"/>
    </row>
    <row r="49" spans="1:7" x14ac:dyDescent="0.2">
      <c r="A49" s="75"/>
      <c r="B49" s="75"/>
      <c r="C49" s="75"/>
      <c r="D49" s="75"/>
      <c r="E49" s="75"/>
      <c r="F49" s="75"/>
      <c r="G49" s="75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59999389629810485"/>
  </sheetPr>
  <dimension ref="A3:G51"/>
  <sheetViews>
    <sheetView zoomScale="110" zoomScaleNormal="110" workbookViewId="0">
      <pane xSplit="1" ySplit="9" topLeftCell="B10" activePane="bottomRight" state="frozen"/>
      <selection activeCell="A9" sqref="A9:H9"/>
      <selection pane="topRight" activeCell="A9" sqref="A9:H9"/>
      <selection pane="bottomLeft" activeCell="A9" sqref="A9:H9"/>
      <selection pane="bottomRight" activeCell="D52" sqref="D52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7" t="s">
        <v>0</v>
      </c>
      <c r="B3" s="57"/>
      <c r="C3" s="57"/>
      <c r="D3" s="57"/>
      <c r="E3" s="57"/>
      <c r="F3" s="57"/>
      <c r="G3" s="57"/>
    </row>
    <row r="4" spans="1:7" ht="15.75" x14ac:dyDescent="0.2">
      <c r="A4" s="58" t="s">
        <v>119</v>
      </c>
      <c r="B4" s="58"/>
      <c r="C4" s="58"/>
      <c r="D4" s="58"/>
      <c r="E4" s="58"/>
      <c r="F4" s="58"/>
      <c r="G4" s="58"/>
    </row>
    <row r="5" spans="1:7" ht="13.5" thickBot="1" x14ac:dyDescent="0.25">
      <c r="A5" s="70" t="s">
        <v>1</v>
      </c>
      <c r="B5" s="70"/>
      <c r="C5" s="70"/>
      <c r="D5" s="70"/>
      <c r="E5" s="70"/>
      <c r="F5" s="70"/>
      <c r="G5" s="70"/>
    </row>
    <row r="6" spans="1:7" ht="13.5" thickBot="1" x14ac:dyDescent="0.25">
      <c r="A6" s="76" t="s">
        <v>93</v>
      </c>
      <c r="B6" s="72"/>
      <c r="C6" s="72"/>
      <c r="D6" s="72"/>
      <c r="E6" s="72"/>
      <c r="F6" s="72"/>
      <c r="G6" s="73"/>
    </row>
    <row r="7" spans="1:7" ht="12.75" customHeight="1" x14ac:dyDescent="0.2">
      <c r="A7" s="21" t="s">
        <v>2</v>
      </c>
      <c r="B7" s="67" t="s">
        <v>66</v>
      </c>
      <c r="C7" s="64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8"/>
      <c r="C8" s="65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9"/>
      <c r="C9" s="66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15734200</v>
      </c>
      <c r="C10" s="13">
        <f t="shared" si="0"/>
        <v>17166242</v>
      </c>
      <c r="D10" s="13">
        <f t="shared" si="0"/>
        <v>3435129</v>
      </c>
      <c r="E10" s="13">
        <f t="shared" si="0"/>
        <v>6623841</v>
      </c>
      <c r="F10" s="13">
        <f t="shared" si="0"/>
        <v>10030117</v>
      </c>
      <c r="G10" s="13">
        <f t="shared" si="0"/>
        <v>16774796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9434100</v>
      </c>
      <c r="C12" s="14">
        <v>9123920</v>
      </c>
      <c r="D12" s="14">
        <v>2187601</v>
      </c>
      <c r="E12" s="14">
        <v>4133902</v>
      </c>
      <c r="F12" s="14">
        <v>6407447</v>
      </c>
      <c r="G12" s="14">
        <v>8967788</v>
      </c>
    </row>
    <row r="13" spans="1:7" ht="13.5" thickBot="1" x14ac:dyDescent="0.25">
      <c r="A13" s="24" t="s">
        <v>9</v>
      </c>
      <c r="B13" s="14">
        <v>5712600</v>
      </c>
      <c r="C13" s="14">
        <v>7124957</v>
      </c>
      <c r="D13" s="14">
        <v>1124421</v>
      </c>
      <c r="E13" s="14">
        <v>2277124</v>
      </c>
      <c r="F13" s="14">
        <v>3408125</v>
      </c>
      <c r="G13" s="14">
        <v>6972300</v>
      </c>
    </row>
    <row r="14" spans="1:7" ht="13.5" thickBot="1" x14ac:dyDescent="0.25">
      <c r="A14" s="24" t="s">
        <v>10</v>
      </c>
      <c r="B14" s="14">
        <v>587500</v>
      </c>
      <c r="C14" s="14">
        <v>917365</v>
      </c>
      <c r="D14" s="14">
        <v>123107</v>
      </c>
      <c r="E14" s="14">
        <v>212815</v>
      </c>
      <c r="F14" s="14">
        <v>214545</v>
      </c>
      <c r="G14" s="14">
        <v>834708</v>
      </c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600000</v>
      </c>
      <c r="C16" s="13">
        <f t="shared" ref="C16:G16" si="1">+SUM(C17:C43)</f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118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116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thickBot="1" x14ac:dyDescent="0.25">
      <c r="A35" s="28" t="s">
        <v>83</v>
      </c>
      <c r="B35" s="14">
        <v>600000</v>
      </c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16334200</v>
      </c>
      <c r="C44" s="13">
        <f t="shared" si="2"/>
        <v>17166242</v>
      </c>
      <c r="D44" s="13">
        <f t="shared" si="2"/>
        <v>3435129</v>
      </c>
      <c r="E44" s="13">
        <f t="shared" si="2"/>
        <v>6623841</v>
      </c>
      <c r="F44" s="13">
        <f t="shared" si="2"/>
        <v>10030117</v>
      </c>
      <c r="G44" s="13">
        <f t="shared" si="2"/>
        <v>16774796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467</v>
      </c>
      <c r="C46" s="46">
        <v>467</v>
      </c>
      <c r="D46" s="46">
        <v>402</v>
      </c>
      <c r="E46" s="46">
        <v>359</v>
      </c>
      <c r="F46" s="46">
        <v>373</v>
      </c>
      <c r="G46" s="46">
        <v>358</v>
      </c>
    </row>
    <row r="47" spans="1:7" ht="15.75" x14ac:dyDescent="0.2">
      <c r="A47" s="25"/>
    </row>
    <row r="48" spans="1:7" ht="12.75" customHeight="1" x14ac:dyDescent="0.2">
      <c r="A48" s="74" t="s">
        <v>71</v>
      </c>
      <c r="B48" s="75"/>
      <c r="C48" s="75"/>
      <c r="D48" s="75"/>
      <c r="E48" s="75"/>
      <c r="F48" s="75"/>
      <c r="G48" s="75"/>
    </row>
    <row r="49" spans="1:7" x14ac:dyDescent="0.2">
      <c r="A49" s="75"/>
      <c r="B49" s="75"/>
      <c r="C49" s="75"/>
      <c r="D49" s="75"/>
      <c r="E49" s="75"/>
      <c r="F49" s="75"/>
      <c r="G49" s="75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</sheetPr>
  <dimension ref="A3:G51"/>
  <sheetViews>
    <sheetView zoomScale="110" zoomScaleNormal="110" workbookViewId="0">
      <pane xSplit="1" ySplit="9" topLeftCell="B10" activePane="bottomRight" state="frozen"/>
      <selection activeCell="A9" sqref="A9:H9"/>
      <selection pane="topRight" activeCell="A9" sqref="A9:H9"/>
      <selection pane="bottomLeft" activeCell="A9" sqref="A9:H9"/>
      <selection pane="bottomRight" activeCell="L47" sqref="L47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7" t="s">
        <v>0</v>
      </c>
      <c r="B3" s="57"/>
      <c r="C3" s="57"/>
      <c r="D3" s="57"/>
      <c r="E3" s="57"/>
      <c r="F3" s="57"/>
      <c r="G3" s="57"/>
    </row>
    <row r="4" spans="1:7" ht="15.75" x14ac:dyDescent="0.2">
      <c r="A4" s="58" t="s">
        <v>119</v>
      </c>
      <c r="B4" s="58"/>
      <c r="C4" s="58"/>
      <c r="D4" s="58"/>
      <c r="E4" s="58"/>
      <c r="F4" s="58"/>
      <c r="G4" s="58"/>
    </row>
    <row r="5" spans="1:7" ht="13.5" thickBot="1" x14ac:dyDescent="0.25">
      <c r="A5" s="70" t="s">
        <v>1</v>
      </c>
      <c r="B5" s="70"/>
      <c r="C5" s="70"/>
      <c r="D5" s="70"/>
      <c r="E5" s="70"/>
      <c r="F5" s="70"/>
      <c r="G5" s="70"/>
    </row>
    <row r="6" spans="1:7" ht="13.5" thickBot="1" x14ac:dyDescent="0.25">
      <c r="A6" s="76" t="s">
        <v>95</v>
      </c>
      <c r="B6" s="72"/>
      <c r="C6" s="72"/>
      <c r="D6" s="72"/>
      <c r="E6" s="72"/>
      <c r="F6" s="72"/>
      <c r="G6" s="73"/>
    </row>
    <row r="7" spans="1:7" ht="12.75" customHeight="1" x14ac:dyDescent="0.2">
      <c r="A7" s="21" t="s">
        <v>2</v>
      </c>
      <c r="B7" s="67" t="s">
        <v>66</v>
      </c>
      <c r="C7" s="64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8"/>
      <c r="C8" s="65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9"/>
      <c r="C9" s="66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13716400</v>
      </c>
      <c r="C10" s="13">
        <f t="shared" si="0"/>
        <v>12391272</v>
      </c>
      <c r="D10" s="13">
        <f t="shared" si="0"/>
        <v>2035276</v>
      </c>
      <c r="E10" s="13">
        <f t="shared" si="0"/>
        <v>5134026</v>
      </c>
      <c r="F10" s="13">
        <f t="shared" si="0"/>
        <v>8133884</v>
      </c>
      <c r="G10" s="13">
        <f t="shared" si="0"/>
        <v>12269829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6517400</v>
      </c>
      <c r="C12" s="14">
        <v>6576207</v>
      </c>
      <c r="D12" s="14">
        <v>1287892</v>
      </c>
      <c r="E12" s="14">
        <v>3079910</v>
      </c>
      <c r="F12" s="14">
        <v>4678718</v>
      </c>
      <c r="G12" s="14">
        <v>6576207</v>
      </c>
    </row>
    <row r="13" spans="1:7" ht="13.5" thickBot="1" x14ac:dyDescent="0.25">
      <c r="A13" s="24" t="s">
        <v>9</v>
      </c>
      <c r="B13" s="14">
        <v>6919000</v>
      </c>
      <c r="C13" s="14">
        <v>5541379</v>
      </c>
      <c r="D13" s="14">
        <v>745740</v>
      </c>
      <c r="E13" s="14">
        <v>2038792</v>
      </c>
      <c r="F13" s="14">
        <v>3392394</v>
      </c>
      <c r="G13" s="14">
        <v>5441998</v>
      </c>
    </row>
    <row r="14" spans="1:7" ht="13.5" thickBot="1" x14ac:dyDescent="0.25">
      <c r="A14" s="24" t="s">
        <v>10</v>
      </c>
      <c r="B14" s="14">
        <v>280000</v>
      </c>
      <c r="C14" s="14">
        <v>273686</v>
      </c>
      <c r="D14" s="14">
        <v>1644</v>
      </c>
      <c r="E14" s="14">
        <v>15324</v>
      </c>
      <c r="F14" s="14">
        <v>62772</v>
      </c>
      <c r="G14" s="14">
        <v>251624</v>
      </c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400000</v>
      </c>
      <c r="C16" s="13">
        <f t="shared" ref="C16:G16" si="1">+SUM(C17:C43)</f>
        <v>240006</v>
      </c>
      <c r="D16" s="13">
        <f t="shared" si="1"/>
        <v>77637</v>
      </c>
      <c r="E16" s="13">
        <f t="shared" si="1"/>
        <v>127007</v>
      </c>
      <c r="F16" s="13">
        <f t="shared" si="1"/>
        <v>165658</v>
      </c>
      <c r="G16" s="13">
        <f t="shared" si="1"/>
        <v>240006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118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116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thickBot="1" x14ac:dyDescent="0.25">
      <c r="A36" s="28" t="s">
        <v>35</v>
      </c>
      <c r="B36" s="14">
        <v>400000</v>
      </c>
      <c r="C36" s="14">
        <v>240006</v>
      </c>
      <c r="D36" s="14">
        <v>77637</v>
      </c>
      <c r="E36" s="14">
        <v>127007</v>
      </c>
      <c r="F36" s="14">
        <v>165658</v>
      </c>
      <c r="G36" s="14">
        <v>240006</v>
      </c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14116400</v>
      </c>
      <c r="C44" s="13">
        <f t="shared" si="2"/>
        <v>12631278</v>
      </c>
      <c r="D44" s="13">
        <f t="shared" si="2"/>
        <v>2112913</v>
      </c>
      <c r="E44" s="13">
        <f t="shared" si="2"/>
        <v>5261033</v>
      </c>
      <c r="F44" s="13">
        <f t="shared" si="2"/>
        <v>8299542</v>
      </c>
      <c r="G44" s="13">
        <f t="shared" si="2"/>
        <v>12509835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402</v>
      </c>
      <c r="C46" s="46">
        <v>401</v>
      </c>
      <c r="D46" s="46">
        <v>335</v>
      </c>
      <c r="E46" s="46">
        <v>257</v>
      </c>
      <c r="F46" s="46">
        <v>328</v>
      </c>
      <c r="G46" s="46">
        <v>250</v>
      </c>
    </row>
    <row r="47" spans="1:7" ht="15.75" x14ac:dyDescent="0.2">
      <c r="A47" s="25"/>
    </row>
    <row r="48" spans="1:7" ht="12.75" customHeight="1" x14ac:dyDescent="0.2">
      <c r="A48" s="74" t="s">
        <v>71</v>
      </c>
      <c r="B48" s="75"/>
      <c r="C48" s="75"/>
      <c r="D48" s="75"/>
      <c r="E48" s="75"/>
      <c r="F48" s="75"/>
      <c r="G48" s="75"/>
    </row>
    <row r="49" spans="1:7" x14ac:dyDescent="0.2">
      <c r="A49" s="75"/>
      <c r="B49" s="75"/>
      <c r="C49" s="75"/>
      <c r="D49" s="75"/>
      <c r="E49" s="75"/>
      <c r="F49" s="75"/>
      <c r="G49" s="75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59999389629810485"/>
  </sheetPr>
  <dimension ref="A3:G51"/>
  <sheetViews>
    <sheetView topLeftCell="A8" zoomScale="110" zoomScaleNormal="110" workbookViewId="0">
      <selection activeCell="A48" sqref="A48:G49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7" t="s">
        <v>0</v>
      </c>
      <c r="B3" s="57"/>
      <c r="C3" s="57"/>
      <c r="D3" s="57"/>
      <c r="E3" s="57"/>
      <c r="F3" s="57"/>
      <c r="G3" s="57"/>
    </row>
    <row r="4" spans="1:7" ht="15.75" x14ac:dyDescent="0.2">
      <c r="A4" s="58" t="s">
        <v>119</v>
      </c>
      <c r="B4" s="58"/>
      <c r="C4" s="58"/>
      <c r="D4" s="58"/>
      <c r="E4" s="58"/>
      <c r="F4" s="58"/>
      <c r="G4" s="58"/>
    </row>
    <row r="5" spans="1:7" ht="13.5" thickBot="1" x14ac:dyDescent="0.25">
      <c r="A5" s="70" t="s">
        <v>1</v>
      </c>
      <c r="B5" s="70"/>
      <c r="C5" s="70"/>
      <c r="D5" s="70"/>
      <c r="E5" s="70"/>
      <c r="F5" s="70"/>
      <c r="G5" s="70"/>
    </row>
    <row r="6" spans="1:7" ht="13.5" thickBot="1" x14ac:dyDescent="0.25">
      <c r="A6" s="76" t="s">
        <v>96</v>
      </c>
      <c r="B6" s="72"/>
      <c r="C6" s="72"/>
      <c r="D6" s="72"/>
      <c r="E6" s="72"/>
      <c r="F6" s="72"/>
      <c r="G6" s="73"/>
    </row>
    <row r="7" spans="1:7" ht="12.75" customHeight="1" x14ac:dyDescent="0.2">
      <c r="A7" s="21" t="s">
        <v>2</v>
      </c>
      <c r="B7" s="67" t="s">
        <v>66</v>
      </c>
      <c r="C7" s="64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8"/>
      <c r="C8" s="65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9"/>
      <c r="C9" s="66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62308000</v>
      </c>
      <c r="C10" s="13">
        <f t="shared" si="0"/>
        <v>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53508000</v>
      </c>
      <c r="C12" s="14"/>
      <c r="D12" s="14"/>
      <c r="E12" s="14"/>
      <c r="F12" s="14"/>
      <c r="G12" s="14"/>
    </row>
    <row r="13" spans="1:7" ht="13.5" thickBot="1" x14ac:dyDescent="0.25">
      <c r="A13" s="24" t="s">
        <v>9</v>
      </c>
      <c r="B13" s="14">
        <v>8800000</v>
      </c>
      <c r="C13" s="14"/>
      <c r="D13" s="14"/>
      <c r="E13" s="14"/>
      <c r="F13" s="14"/>
      <c r="G13" s="14"/>
    </row>
    <row r="14" spans="1:7" ht="13.5" thickBot="1" x14ac:dyDescent="0.25">
      <c r="A14" s="24" t="s">
        <v>10</v>
      </c>
      <c r="B14" s="14"/>
      <c r="C14" s="14"/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5221700</v>
      </c>
      <c r="C16" s="13">
        <f t="shared" ref="C16:G16" si="1">+SUM(C17:C43)</f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118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116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thickBot="1" x14ac:dyDescent="0.25">
      <c r="A37" s="28" t="s">
        <v>84</v>
      </c>
      <c r="B37" s="14">
        <v>1800000</v>
      </c>
      <c r="C37" s="14"/>
      <c r="D37" s="14"/>
      <c r="E37" s="14"/>
      <c r="F37" s="14"/>
      <c r="G37" s="14"/>
    </row>
    <row r="38" spans="1:7" ht="39" thickBot="1" x14ac:dyDescent="0.25">
      <c r="A38" s="28" t="s">
        <v>85</v>
      </c>
      <c r="B38" s="14">
        <v>2200000</v>
      </c>
      <c r="C38" s="14"/>
      <c r="D38" s="14"/>
      <c r="E38" s="14"/>
      <c r="F38" s="14"/>
      <c r="G38" s="14"/>
    </row>
    <row r="39" spans="1:7" ht="39" thickBot="1" x14ac:dyDescent="0.25">
      <c r="A39" s="28" t="s">
        <v>86</v>
      </c>
      <c r="B39" s="14">
        <v>1000000</v>
      </c>
      <c r="C39" s="14"/>
      <c r="D39" s="14"/>
      <c r="E39" s="14"/>
      <c r="F39" s="14"/>
      <c r="G39" s="14"/>
    </row>
    <row r="40" spans="1:7" ht="26.25" thickBot="1" x14ac:dyDescent="0.25">
      <c r="A40" s="28" t="s">
        <v>87</v>
      </c>
      <c r="B40" s="14">
        <v>10800</v>
      </c>
      <c r="C40" s="14"/>
      <c r="D40" s="14"/>
      <c r="E40" s="14"/>
      <c r="F40" s="14"/>
      <c r="G40" s="14"/>
    </row>
    <row r="41" spans="1:7" ht="90" thickBot="1" x14ac:dyDescent="0.25">
      <c r="A41" s="28" t="s">
        <v>88</v>
      </c>
      <c r="B41" s="14">
        <v>210900</v>
      </c>
      <c r="C41" s="14"/>
      <c r="D41" s="14"/>
      <c r="E41" s="14"/>
      <c r="F41" s="14"/>
      <c r="G41" s="14"/>
    </row>
    <row r="42" spans="1:7" ht="13.5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67529700</v>
      </c>
      <c r="C44" s="13">
        <f t="shared" si="2"/>
        <v>0</v>
      </c>
      <c r="D44" s="13">
        <f t="shared" si="2"/>
        <v>0</v>
      </c>
      <c r="E44" s="13">
        <f t="shared" si="2"/>
        <v>0</v>
      </c>
      <c r="F44" s="13">
        <f t="shared" si="2"/>
        <v>0</v>
      </c>
      <c r="G44" s="13">
        <f t="shared" si="2"/>
        <v>0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2266</v>
      </c>
      <c r="C46" s="46"/>
      <c r="D46" s="46"/>
      <c r="E46" s="46"/>
      <c r="F46" s="46"/>
      <c r="G46" s="46"/>
    </row>
    <row r="47" spans="1:7" ht="15.75" x14ac:dyDescent="0.2">
      <c r="A47" s="25"/>
    </row>
    <row r="48" spans="1:7" ht="12.75" customHeight="1" x14ac:dyDescent="0.2">
      <c r="A48" s="74" t="s">
        <v>71</v>
      </c>
      <c r="B48" s="75"/>
      <c r="C48" s="75"/>
      <c r="D48" s="75"/>
      <c r="E48" s="75"/>
      <c r="F48" s="75"/>
      <c r="G48" s="75"/>
    </row>
    <row r="49" spans="1:7" x14ac:dyDescent="0.2">
      <c r="A49" s="75"/>
      <c r="B49" s="75"/>
      <c r="C49" s="75"/>
      <c r="D49" s="75"/>
      <c r="E49" s="75"/>
      <c r="F49" s="75"/>
      <c r="G49" s="75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3:G51"/>
  <sheetViews>
    <sheetView tabSelected="1" zoomScale="115" zoomScaleNormal="115" workbookViewId="0">
      <pane xSplit="1" ySplit="9" topLeftCell="B13" activePane="bottomRight" state="frozen"/>
      <selection activeCell="A9" sqref="A9:H9"/>
      <selection pane="topRight" activeCell="A9" sqref="A9:H9"/>
      <selection pane="bottomLeft" activeCell="A9" sqref="A9:H9"/>
      <selection pane="bottomRight" activeCell="A50" sqref="A50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7" t="s">
        <v>0</v>
      </c>
      <c r="B3" s="57"/>
      <c r="C3" s="57"/>
      <c r="D3" s="57"/>
      <c r="E3" s="57"/>
      <c r="F3" s="57"/>
      <c r="G3" s="57"/>
    </row>
    <row r="4" spans="1:7" ht="15.75" x14ac:dyDescent="0.2">
      <c r="A4" s="58" t="s">
        <v>119</v>
      </c>
      <c r="B4" s="58"/>
      <c r="C4" s="58"/>
      <c r="D4" s="58"/>
      <c r="E4" s="58"/>
      <c r="F4" s="58"/>
      <c r="G4" s="58"/>
    </row>
    <row r="5" spans="1:7" ht="13.5" thickBot="1" x14ac:dyDescent="0.25">
      <c r="A5" s="70" t="s">
        <v>1</v>
      </c>
      <c r="B5" s="70"/>
      <c r="C5" s="70"/>
      <c r="D5" s="70"/>
      <c r="E5" s="70"/>
      <c r="F5" s="70"/>
      <c r="G5" s="70"/>
    </row>
    <row r="6" spans="1:7" ht="13.5" thickBot="1" x14ac:dyDescent="0.25">
      <c r="A6" s="71" t="s">
        <v>28</v>
      </c>
      <c r="B6" s="72"/>
      <c r="C6" s="72"/>
      <c r="D6" s="72"/>
      <c r="E6" s="72"/>
      <c r="F6" s="72"/>
      <c r="G6" s="73"/>
    </row>
    <row r="7" spans="1:7" ht="12.75" customHeight="1" x14ac:dyDescent="0.2">
      <c r="A7" s="21" t="s">
        <v>18</v>
      </c>
      <c r="B7" s="67" t="s">
        <v>66</v>
      </c>
      <c r="C7" s="64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8"/>
      <c r="C8" s="65"/>
      <c r="D8" s="1" t="s">
        <v>5</v>
      </c>
      <c r="E8" s="1" t="s">
        <v>5</v>
      </c>
      <c r="F8" s="1" t="s">
        <v>5</v>
      </c>
      <c r="G8" s="1" t="s">
        <v>5</v>
      </c>
    </row>
    <row r="9" spans="1:7" ht="39.75" customHeight="1" thickBot="1" x14ac:dyDescent="0.25">
      <c r="A9" s="22"/>
      <c r="B9" s="69"/>
      <c r="C9" s="66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>+B12+B13+B14</f>
        <v>244827274</v>
      </c>
      <c r="C10" s="13">
        <f t="shared" ref="C10:G10" si="0">+C12+C13+C14</f>
        <v>108078274</v>
      </c>
      <c r="D10" s="13">
        <f t="shared" si="0"/>
        <v>18661053</v>
      </c>
      <c r="E10" s="13">
        <f t="shared" si="0"/>
        <v>43007428</v>
      </c>
      <c r="F10" s="13">
        <f t="shared" si="0"/>
        <v>63381734</v>
      </c>
      <c r="G10" s="13">
        <f t="shared" si="0"/>
        <v>104101530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f>+'Програма 1'!B12+'Програма 2'!B12+'Програма 3'!B12+'Програма 4'!B12+'Програма 5'!B12+'Програма 6'!B12+'Програма 7'!B12+'Програма 8'!B12+'Програма 9'!B12+'Програма 10'!B12+'Програма 11'!B12+'Програма 12'!B12+'Програма 13'!B12+'Програма 14'!B12+'Програма 15'!B12</f>
        <v>166243300</v>
      </c>
      <c r="C12" s="14">
        <f>+'Програма 1'!C12+'Програма 2'!C12+'Програма 3'!C12+'Програма 4'!C12+'Програма 5'!C12+'Програма 6'!C12+'Програма 7'!C12+'Програма 8'!C12+'Програма 9'!C12+'Програма 10'!C12+'Програма 11'!C12+'Програма 12'!C12+'Програма 13'!C12+'Програма 14'!C12+'Програма 15'!C12</f>
        <v>65960316</v>
      </c>
      <c r="D12" s="14">
        <f>+'Програма 1'!D12+'Програма 2'!D12+'Програма 3'!D12+'Програма 4'!D12+'Програма 5'!D12+'Програма 6'!D12+'Програма 7'!D12+'Програма 8'!D12+'Програма 9'!D12+'Програма 10'!D12+'Програма 11'!D12+'Програма 12'!D12+'Програма 13'!D12+'Програма 14'!D12+'Програма 15'!D12</f>
        <v>13896843</v>
      </c>
      <c r="E12" s="14">
        <f>+'Програма 1'!E12+'Програма 2'!E12+'Програма 3'!E12+'Програма 4'!E12+'Програма 5'!E12+'Програма 6'!E12+'Програма 7'!E12+'Програма 8'!E12+'Програма 9'!E12+'Програма 10'!E12+'Програма 11'!E12+'Програма 12'!E12+'Програма 13'!E12+'Програма 14'!E12+'Програма 15'!E12</f>
        <v>29916498</v>
      </c>
      <c r="F12" s="14">
        <f>+'Програма 1'!F12+'Програма 2'!F12+'Програма 3'!F12+'Програма 4'!F12+'Програма 5'!F12+'Програма 6'!F12+'Програма 7'!F12+'Програма 8'!F12+'Програма 9'!F12+'Програма 10'!F12+'Програма 11'!F12+'Програма 12'!F12+'Програма 13'!F12+'Програма 14'!F12+'Програма 15'!F12</f>
        <v>45755919</v>
      </c>
      <c r="G12" s="14">
        <f>+'Програма 1'!G12+'Програма 2'!G12+'Програма 3'!G12+'Програма 4'!G12+'Програма 5'!G12+'Програма 6'!G12+'Програма 7'!G12+'Програма 8'!G12+'Програма 9'!G12+'Програма 10'!G12+'Програма 11'!G12+'Програма 12'!G12+'Програма 13'!G12+'Програма 14'!G12+'Програма 15'!G12</f>
        <v>65212659</v>
      </c>
    </row>
    <row r="13" spans="1:7" ht="13.5" thickBot="1" x14ac:dyDescent="0.25">
      <c r="A13" s="24" t="s">
        <v>9</v>
      </c>
      <c r="B13" s="14">
        <f>+'Програма 1'!B13+'Програма 2'!B13+'Програма 3'!B13+'Програма 4'!B13+'Програма 5'!B13+'Програма 6'!B13+'Програма 7'!B13+'Програма 8'!B13+'Програма 9'!B13+'Програма 10'!B13+'Програма 11'!B13+'Програма 12'!B13+'Програма 13'!B13+'Програма 14'!B13+'Програма 15'!B13</f>
        <v>65951174</v>
      </c>
      <c r="C13" s="14">
        <f>+'Програма 1'!C13+'Програма 2'!C13+'Програма 3'!C13+'Програма 4'!C13+'Програма 5'!C13+'Програма 6'!C13+'Програма 7'!C13+'Програма 8'!C13+'Програма 9'!C13+'Програма 10'!C13+'Програма 11'!C13+'Програма 12'!C13+'Програма 13'!C13+'Програма 14'!C13+'Програма 15'!C13</f>
        <v>30763336</v>
      </c>
      <c r="D13" s="14">
        <f>+'Програма 1'!D13+'Програма 2'!D13+'Програма 3'!D13+'Програма 4'!D13+'Програма 5'!D13+'Програма 6'!D13+'Програма 7'!D13+'Програма 8'!D13+'Програма 9'!D13+'Програма 10'!D13+'Програма 11'!D13+'Програма 12'!D13+'Програма 13'!D13+'Програма 14'!D13+'Програма 15'!D13</f>
        <v>4579247</v>
      </c>
      <c r="E13" s="14">
        <f>+'Програма 1'!E13+'Програма 2'!E13+'Програма 3'!E13+'Програма 4'!E13+'Програма 5'!E13+'Програма 6'!E13+'Програма 7'!E13+'Програма 8'!E13+'Програма 9'!E13+'Програма 10'!E13+'Програма 11'!E13+'Програма 12'!E13+'Програма 13'!E13+'Програма 14'!E13+'Програма 15'!E13</f>
        <v>12618807</v>
      </c>
      <c r="F13" s="14">
        <f>+'Програма 1'!F13+'Програма 2'!F13+'Програма 3'!F13+'Програма 4'!F13+'Програма 5'!F13+'Програма 6'!F13+'Програма 7'!F13+'Програма 8'!F13+'Програма 9'!F13+'Програма 10'!F13+'Програма 11'!F13+'Програма 12'!F13+'Програма 13'!F13+'Програма 14'!F13+'Програма 15'!F13</f>
        <v>16934344</v>
      </c>
      <c r="G13" s="14">
        <f>+'Програма 1'!G13+'Програма 2'!G13+'Програма 3'!G13+'Програма 4'!G13+'Програма 5'!G13+'Програма 6'!G13+'Програма 7'!G13+'Програма 8'!G13+'Програма 9'!G13+'Програма 10'!G13+'Програма 11'!G13+'Програма 12'!G13+'Програма 13'!G13+'Програма 14'!G13+'Програма 15'!G13</f>
        <v>28495891</v>
      </c>
    </row>
    <row r="14" spans="1:7" ht="13.5" thickBot="1" x14ac:dyDescent="0.25">
      <c r="A14" s="24" t="s">
        <v>10</v>
      </c>
      <c r="B14" s="14">
        <f>+'Програма 1'!B14+'Програма 2'!B14+'Програма 3'!B14+'Програма 4'!B14+'Програма 5'!B14+'Програма 6'!B14+'Програма 7'!B14+'Програма 8'!B14+'Програма 9'!B14+'Програма 10'!B14+'Програма 11'!B14+'Програма 12'!B14+'Програма 13'!B14+'Програма 14'!B14+'Програма 15'!B14</f>
        <v>12632800</v>
      </c>
      <c r="C14" s="14">
        <f>+'Програма 1'!C14+'Програма 2'!C14+'Програма 3'!C14+'Програма 4'!C14+'Програма 5'!C14+'Програма 6'!C14+'Програма 7'!C14+'Програма 8'!C14+'Програма 9'!C14+'Програма 10'!C14+'Програма 11'!C14+'Програма 12'!C14+'Програма 13'!C14+'Програма 14'!C14+'Програма 15'!C14</f>
        <v>11354622</v>
      </c>
      <c r="D14" s="14">
        <f>+'Програма 1'!D14+'Програма 2'!D14+'Програма 3'!D14+'Програма 4'!D14+'Програма 5'!D14+'Програма 6'!D14+'Програма 7'!D14+'Програма 8'!D14+'Програма 9'!D14+'Програма 10'!D14+'Програма 11'!D14+'Програма 12'!D14+'Програма 13'!D14+'Програма 14'!D14+'Програма 15'!D14</f>
        <v>184963</v>
      </c>
      <c r="E14" s="14">
        <f>+'Програма 1'!E14+'Програма 2'!E14+'Програма 3'!E14+'Програма 4'!E14+'Програма 5'!E14+'Програма 6'!E14+'Програма 7'!E14+'Програма 8'!E14+'Програма 9'!E14+'Програма 10'!E14+'Програма 11'!E14+'Програма 12'!E14+'Програма 13'!E14+'Програма 14'!E14+'Програма 15'!E14</f>
        <v>472123</v>
      </c>
      <c r="F14" s="14">
        <f>+'Програма 1'!F14+'Програма 2'!F14+'Програма 3'!F14+'Програма 4'!F14+'Програма 5'!F14+'Програма 6'!F14+'Програма 7'!F14+'Програма 8'!F14+'Програма 9'!F14+'Програма 10'!F14+'Програма 11'!F14+'Програма 12'!F14+'Програма 13'!F14+'Програма 14'!F14+'Програма 15'!F14</f>
        <v>691471</v>
      </c>
      <c r="G14" s="14">
        <f>+'Програма 1'!G14+'Програма 2'!G14+'Програма 3'!G14+'Програма 4'!G14+'Програма 5'!G14+'Програма 6'!G14+'Програма 7'!G14+'Програма 8'!G14+'Програма 9'!G14+'Програма 10'!G14+'Програма 11'!G14+'Програма 12'!G14+'Програма 13'!G14+'Програма 14'!G14+'Програма 15'!G14</f>
        <v>10392980</v>
      </c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ht="26.25" customHeight="1" thickBot="1" x14ac:dyDescent="0.25">
      <c r="A16" s="23" t="s">
        <v>11</v>
      </c>
      <c r="B16" s="13">
        <f>+SUM(B17:B43)</f>
        <v>138540526</v>
      </c>
      <c r="C16" s="13">
        <f t="shared" ref="C16:G16" si="1">+SUM(C17:C43)</f>
        <v>122374717</v>
      </c>
      <c r="D16" s="13">
        <f t="shared" si="1"/>
        <v>10890938</v>
      </c>
      <c r="E16" s="13">
        <f t="shared" si="1"/>
        <v>67285607</v>
      </c>
      <c r="F16" s="13">
        <f t="shared" si="1"/>
        <v>91991685</v>
      </c>
      <c r="G16" s="13">
        <f t="shared" si="1"/>
        <v>122212511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thickBot="1" x14ac:dyDescent="0.25">
      <c r="A18" s="28" t="s">
        <v>29</v>
      </c>
      <c r="B18" s="14">
        <f>+'Програма 1'!B18+'Програма 2'!B18+'Програма 3'!B18+'Програма 4'!B18+'Програма 5'!B18+'Програма 6'!B18+'Програма 7'!B18+'Програма 8'!B18+'Програма 9'!B18+'Програма 10'!B18+'Програма 11'!B18+'Програма 12'!B18+'Програма 13'!B18+'Програма 14'!B18+'Програма 15'!B18</f>
        <v>900000</v>
      </c>
      <c r="C18" s="14">
        <f>+'Програма 1'!C18+'Програма 2'!C18+'Програма 3'!C18+'Програма 4'!C18+'Програма 5'!C18+'Програма 6'!C18+'Програма 7'!C18+'Програма 8'!C18+'Програма 9'!C18+'Програма 10'!C18+'Програма 11'!C18+'Програма 12'!C18+'Програма 13'!C18+'Програма 14'!C18+'Програма 15'!C18</f>
        <v>0</v>
      </c>
      <c r="D18" s="14">
        <f>+'Програма 1'!D18+'Програма 2'!D18+'Програма 3'!D18+'Програма 4'!D18+'Програма 5'!D18+'Програма 6'!D18+'Програма 7'!D18+'Програма 8'!D18+'Програма 9'!D18+'Програма 10'!D18+'Програма 11'!D18+'Програма 12'!D18+'Програма 13'!D18+'Програма 14'!D18+'Програма 15'!D18</f>
        <v>0</v>
      </c>
      <c r="E18" s="14">
        <f>+'Програма 1'!E18+'Програма 2'!E18+'Програма 3'!E18+'Програма 4'!E18+'Програма 5'!E18+'Програма 6'!E18+'Програма 7'!E18+'Програма 8'!E18+'Програма 9'!E18+'Програма 10'!E18+'Програма 11'!E18+'Програма 12'!E18+'Програма 13'!E18+'Програма 14'!E18+'Програма 15'!E18</f>
        <v>0</v>
      </c>
      <c r="F18" s="14">
        <f>+'Програма 1'!F18+'Програма 2'!F18+'Програма 3'!F18+'Програма 4'!F18+'Програма 5'!F18+'Програма 6'!F18+'Програма 7'!F18+'Програма 8'!F18+'Програма 9'!F18+'Програма 10'!F18+'Програма 11'!F18+'Програма 12'!F18+'Програма 13'!F18+'Програма 14'!F18+'Програма 15'!F18</f>
        <v>0</v>
      </c>
      <c r="G18" s="14">
        <f>+'Програма 1'!G18+'Програма 2'!G18+'Програма 3'!G18+'Програма 4'!G18+'Програма 5'!G18+'Програма 6'!G18+'Програма 7'!G18+'Програма 8'!G18+'Програма 9'!G18+'Програма 10'!G18+'Програма 11'!G18+'Програма 12'!G18+'Програма 13'!G18+'Програма 14'!G18+'Програма 15'!G18</f>
        <v>0</v>
      </c>
    </row>
    <row r="19" spans="1:7" ht="39" thickBot="1" x14ac:dyDescent="0.25">
      <c r="A19" s="28" t="s">
        <v>72</v>
      </c>
      <c r="B19" s="14">
        <f>+'Програма 1'!B19+'Програма 2'!B19+'Програма 3'!B19+'Програма 4'!B19+'Програма 5'!B19+'Програма 6'!B19+'Програма 7'!B19+'Програма 8'!B19+'Програма 9'!B19+'Програма 10'!B19+'Програма 11'!B19+'Програма 12'!B19+'Програма 13'!B19+'Програма 14'!B19+'Програма 15'!B19</f>
        <v>90000</v>
      </c>
      <c r="C19" s="14">
        <f>+'Програма 1'!C19+'Програма 2'!C19+'Програма 3'!C19+'Програма 4'!C19+'Програма 5'!C19+'Програма 6'!C19+'Програма 7'!C19+'Програма 8'!C19+'Програма 9'!C19+'Програма 10'!C19+'Програма 11'!C19+'Програма 12'!C19+'Програма 13'!C19+'Програма 14'!C19+'Програма 15'!C19</f>
        <v>90000</v>
      </c>
      <c r="D19" s="14">
        <f>+'Програма 1'!D19+'Програма 2'!D19+'Програма 3'!D19+'Програма 4'!D19+'Програма 5'!D19+'Програма 6'!D19+'Програма 7'!D19+'Програма 8'!D19+'Програма 9'!D19+'Програма 10'!D19+'Програма 11'!D19+'Програма 12'!D19+'Програма 13'!D19+'Програма 14'!D19+'Програма 15'!D19</f>
        <v>0</v>
      </c>
      <c r="E19" s="14">
        <f>+'Програма 1'!E19+'Програма 2'!E19+'Програма 3'!E19+'Програма 4'!E19+'Програма 5'!E19+'Програма 6'!E19+'Програма 7'!E19+'Програма 8'!E19+'Програма 9'!E19+'Програма 10'!E19+'Програма 11'!E19+'Програма 12'!E19+'Програма 13'!E19+'Програма 14'!E19+'Програма 15'!E19</f>
        <v>0</v>
      </c>
      <c r="F19" s="14">
        <f>+'Програма 1'!F19+'Програма 2'!F19+'Програма 3'!F19+'Програма 4'!F19+'Програма 5'!F19+'Програма 6'!F19+'Програма 7'!F19+'Програма 8'!F19+'Програма 9'!F19+'Програма 10'!F19+'Програма 11'!F19+'Програма 12'!F19+'Програма 13'!F19+'Програма 14'!F19+'Програма 15'!F19</f>
        <v>0</v>
      </c>
      <c r="G19" s="14">
        <f>+'Програма 1'!G19+'Програма 2'!G19+'Програма 3'!G19+'Програма 4'!G19+'Програма 5'!G19+'Програма 6'!G19+'Програма 7'!G19+'Програма 8'!G19+'Програма 9'!G19+'Програма 10'!G19+'Програма 11'!G19+'Програма 12'!G19+'Програма 13'!G19+'Програма 14'!G19+'Програма 15'!G19</f>
        <v>0</v>
      </c>
    </row>
    <row r="20" spans="1:7" ht="39" thickBot="1" x14ac:dyDescent="0.25">
      <c r="A20" s="28" t="s">
        <v>31</v>
      </c>
      <c r="B20" s="14">
        <f>+'Програма 1'!B20+'Програма 2'!B20+'Програма 3'!B20+'Програма 4'!B20+'Програма 5'!B20+'Програма 6'!B20+'Програма 7'!B20+'Програма 8'!B20+'Програма 9'!B20+'Програма 10'!B20+'Програма 11'!B20+'Програма 12'!B20+'Програма 13'!B20+'Програма 14'!B20+'Програма 15'!B20</f>
        <v>165000</v>
      </c>
      <c r="C20" s="14">
        <f>+'Програма 1'!C20+'Програма 2'!C20+'Програма 3'!C20+'Програма 4'!C20+'Програма 5'!C20+'Програма 6'!C20+'Програма 7'!C20+'Програма 8'!C20+'Програма 9'!C20+'Програма 10'!C20+'Програма 11'!C20+'Програма 12'!C20+'Програма 13'!C20+'Програма 14'!C20+'Програма 15'!C20</f>
        <v>224956</v>
      </c>
      <c r="D20" s="14">
        <f>+'Програма 1'!D20+'Програма 2'!D20+'Програма 3'!D20+'Програма 4'!D20+'Програма 5'!D20+'Програма 6'!D20+'Програма 7'!D20+'Програма 8'!D20+'Програма 9'!D20+'Програма 10'!D20+'Програма 11'!D20+'Програма 12'!D20+'Програма 13'!D20+'Програма 14'!D20+'Програма 15'!D20</f>
        <v>0</v>
      </c>
      <c r="E20" s="14">
        <f>+'Програма 1'!E20+'Програма 2'!E20+'Програма 3'!E20+'Програма 4'!E20+'Програма 5'!E20+'Програма 6'!E20+'Програма 7'!E20+'Програма 8'!E20+'Програма 9'!E20+'Програма 10'!E20+'Програма 11'!E20+'Програма 12'!E20+'Програма 13'!E20+'Програма 14'!E20+'Програма 15'!E20</f>
        <v>180540</v>
      </c>
      <c r="F20" s="14">
        <f>+'Програма 1'!F20+'Програма 2'!F20+'Програма 3'!F20+'Програма 4'!F20+'Програма 5'!F20+'Програма 6'!F20+'Програма 7'!F20+'Програма 8'!F20+'Програма 9'!F20+'Програма 10'!F20+'Програма 11'!F20+'Програма 12'!F20+'Програма 13'!F20+'Програма 14'!F20+'Програма 15'!F20</f>
        <v>206713</v>
      </c>
      <c r="G20" s="14">
        <f>+'Програма 1'!G20+'Програма 2'!G20+'Програма 3'!G20+'Програма 4'!G20+'Програма 5'!G20+'Програма 6'!G20+'Програма 7'!G20+'Програма 8'!G20+'Програма 9'!G20+'Програма 10'!G20+'Програма 11'!G20+'Програма 12'!G20+'Програма 13'!G20+'Програма 14'!G20+'Програма 15'!G20</f>
        <v>208492</v>
      </c>
    </row>
    <row r="21" spans="1:7" ht="39" thickBot="1" x14ac:dyDescent="0.25">
      <c r="A21" s="28" t="s">
        <v>30</v>
      </c>
      <c r="B21" s="14">
        <f>+'Програма 1'!B21+'Програма 2'!B21+'Програма 3'!B21+'Програма 4'!B21+'Програма 5'!B21+'Програма 6'!B21+'Програма 7'!B21+'Програма 8'!B21+'Програма 9'!B21+'Програма 10'!B21+'Програма 11'!B21+'Програма 12'!B21+'Програма 13'!B21+'Програма 14'!B21+'Програма 15'!B21</f>
        <v>794900</v>
      </c>
      <c r="C21" s="14">
        <f>+'Програма 1'!C21+'Програма 2'!C21+'Програма 3'!C21+'Програма 4'!C21+'Програма 5'!C21+'Програма 6'!C21+'Програма 7'!C21+'Програма 8'!C21+'Програма 9'!C21+'Програма 10'!C21+'Програма 11'!C21+'Програма 12'!C21+'Програма 13'!C21+'Програма 14'!C21+'Програма 15'!C21</f>
        <v>20472</v>
      </c>
      <c r="D21" s="14">
        <f>+'Програма 1'!D21+'Програма 2'!D21+'Програма 3'!D21+'Програма 4'!D21+'Програма 5'!D21+'Програма 6'!D21+'Програма 7'!D21+'Програма 8'!D21+'Програма 9'!D21+'Програма 10'!D21+'Програма 11'!D21+'Програма 12'!D21+'Програма 13'!D21+'Програма 14'!D21+'Програма 15'!D21</f>
        <v>0</v>
      </c>
      <c r="E21" s="14">
        <f>+'Програма 1'!E21+'Програма 2'!E21+'Програма 3'!E21+'Програма 4'!E21+'Програма 5'!E21+'Програма 6'!E21+'Програма 7'!E21+'Програма 8'!E21+'Програма 9'!E21+'Програма 10'!E21+'Програма 11'!E21+'Програма 12'!E21+'Програма 13'!E21+'Програма 14'!E21+'Програма 15'!E21</f>
        <v>5358</v>
      </c>
      <c r="F21" s="14">
        <f>+'Програма 1'!F21+'Програма 2'!F21+'Програма 3'!F21+'Програма 4'!F21+'Програма 5'!F21+'Програма 6'!F21+'Програма 7'!F21+'Програма 8'!F21+'Програма 9'!F21+'Програма 10'!F21+'Програма 11'!F21+'Програма 12'!F21+'Програма 13'!F21+'Програма 14'!F21+'Програма 15'!F21</f>
        <v>5358</v>
      </c>
      <c r="G21" s="14">
        <f>+'Програма 1'!G21+'Програма 2'!G21+'Програма 3'!G21+'Програма 4'!G21+'Програма 5'!G21+'Програма 6'!G21+'Програма 7'!G21+'Програма 8'!G21+'Програма 9'!G21+'Програма 10'!G21+'Програма 11'!G21+'Програма 12'!G21+'Програма 13'!G21+'Програма 14'!G21+'Програма 15'!G21</f>
        <v>20472</v>
      </c>
    </row>
    <row r="22" spans="1:7" ht="51.75" thickBot="1" x14ac:dyDescent="0.25">
      <c r="A22" s="28" t="s">
        <v>32</v>
      </c>
      <c r="B22" s="14">
        <f>+'Програма 1'!B22+'Програма 2'!B22+'Програма 3'!B22+'Програма 4'!B22+'Програма 5'!B22+'Програма 6'!B22+'Програма 7'!B22+'Програма 8'!B22+'Програма 9'!B22+'Програма 10'!B22+'Програма 11'!B22+'Програма 12'!B22+'Програма 13'!B22+'Програма 14'!B22+'Програма 15'!B22</f>
        <v>860500</v>
      </c>
      <c r="C22" s="14">
        <f>+'Програма 1'!C22+'Програма 2'!C22+'Програма 3'!C22+'Програма 4'!C22+'Програма 5'!C22+'Програма 6'!C22+'Програма 7'!C22+'Програма 8'!C22+'Програма 9'!C22+'Програма 10'!C22+'Програма 11'!C22+'Програма 12'!C22+'Програма 13'!C22+'Програма 14'!C22+'Програма 15'!C22</f>
        <v>295600</v>
      </c>
      <c r="D22" s="14">
        <f>+'Програма 1'!D22+'Програма 2'!D22+'Програма 3'!D22+'Програма 4'!D22+'Програма 5'!D22+'Програма 6'!D22+'Програма 7'!D22+'Програма 8'!D22+'Програма 9'!D22+'Програма 10'!D22+'Програма 11'!D22+'Програма 12'!D22+'Програма 13'!D22+'Програма 14'!D22+'Програма 15'!D22</f>
        <v>0</v>
      </c>
      <c r="E22" s="14">
        <f>+'Програма 1'!E22+'Програма 2'!E22+'Програма 3'!E22+'Програма 4'!E22+'Програма 5'!E22+'Програма 6'!E22+'Програма 7'!E22+'Програма 8'!E22+'Програма 9'!E22+'Програма 10'!E22+'Програма 11'!E22+'Програма 12'!E22+'Програма 13'!E22+'Програма 14'!E22+'Програма 15'!E22</f>
        <v>0</v>
      </c>
      <c r="F22" s="14">
        <f>+'Програма 1'!F22+'Програма 2'!F22+'Програма 3'!F22+'Програма 4'!F22+'Програма 5'!F22+'Програма 6'!F22+'Програма 7'!F22+'Програма 8'!F22+'Програма 9'!F22+'Програма 10'!F22+'Програма 11'!F22+'Програма 12'!F22+'Програма 13'!F22+'Програма 14'!F22+'Програма 15'!F22</f>
        <v>103940</v>
      </c>
      <c r="G22" s="14">
        <f>+'Програма 1'!G22+'Програма 2'!G22+'Програма 3'!G22+'Програма 4'!G22+'Програма 5'!G22+'Програма 6'!G22+'Програма 7'!G22+'Програма 8'!G22+'Програма 9'!G22+'Програма 10'!G22+'Програма 11'!G22+'Програма 12'!G22+'Програма 13'!G22+'Програма 14'!G22+'Програма 15'!G22</f>
        <v>295600</v>
      </c>
    </row>
    <row r="23" spans="1:7" ht="26.25" thickBot="1" x14ac:dyDescent="0.25">
      <c r="A23" s="28" t="s">
        <v>73</v>
      </c>
      <c r="B23" s="14">
        <f>+'Програма 1'!B23+'Програма 2'!B23+'Програма 3'!B23+'Програма 4'!B23+'Програма 5'!B23+'Програма 6'!B23+'Програма 7'!B23+'Програма 8'!B23+'Програма 9'!B23+'Програма 10'!B23+'Програма 11'!B23+'Програма 12'!B23+'Програма 13'!B23+'Програма 14'!B23+'Програма 15'!B23</f>
        <v>864126</v>
      </c>
      <c r="C23" s="14">
        <f>+'Програма 1'!C23+'Програма 2'!C23+'Програма 3'!C23+'Програма 4'!C23+'Програма 5'!C23+'Програма 6'!C23+'Програма 7'!C23+'Програма 8'!C23+'Програма 9'!C23+'Програма 10'!C23+'Програма 11'!C23+'Програма 12'!C23+'Програма 13'!C23+'Програма 14'!C23+'Програма 15'!C23</f>
        <v>864126</v>
      </c>
      <c r="D23" s="14">
        <f>+'Програма 1'!D23+'Програма 2'!D23+'Програма 3'!D23+'Програма 4'!D23+'Програма 5'!D23+'Програма 6'!D23+'Програма 7'!D23+'Програма 8'!D23+'Програма 9'!D23+'Програма 10'!D23+'Програма 11'!D23+'Програма 12'!D23+'Програма 13'!D23+'Програма 14'!D23+'Програма 15'!D23</f>
        <v>0</v>
      </c>
      <c r="E23" s="14">
        <f>+'Програма 1'!E23+'Програма 2'!E23+'Програма 3'!E23+'Програма 4'!E23+'Програма 5'!E23+'Програма 6'!E23+'Програма 7'!E23+'Програма 8'!E23+'Програма 9'!E23+'Програма 10'!E23+'Програма 11'!E23+'Програма 12'!E23+'Програма 13'!E23+'Програма 14'!E23+'Програма 15'!E23</f>
        <v>0</v>
      </c>
      <c r="F23" s="14">
        <f>+'Програма 1'!F23+'Програма 2'!F23+'Програма 3'!F23+'Програма 4'!F23+'Програма 5'!F23+'Програма 6'!F23+'Програма 7'!F23+'Програма 8'!F23+'Програма 9'!F23+'Програма 10'!F23+'Програма 11'!F23+'Програма 12'!F23+'Програма 13'!F23+'Програма 14'!F23+'Програма 15'!F23</f>
        <v>0</v>
      </c>
      <c r="G23" s="14">
        <f>+'Програма 1'!G23+'Програма 2'!G23+'Програма 3'!G23+'Програма 4'!G23+'Програма 5'!G23+'Програма 6'!G23+'Програма 7'!G23+'Програма 8'!G23+'Програма 9'!G23+'Програма 10'!G23+'Програма 11'!G23+'Програма 12'!G23+'Програма 13'!G23+'Програма 14'!G23+'Програма 15'!G23</f>
        <v>817819</v>
      </c>
    </row>
    <row r="24" spans="1:7" ht="26.25" thickBot="1" x14ac:dyDescent="0.25">
      <c r="A24" s="28" t="s">
        <v>33</v>
      </c>
      <c r="B24" s="14">
        <f>+'Програма 1'!B24+'Програма 2'!B24+'Програма 3'!B24+'Програма 4'!B24+'Програма 5'!B24+'Програма 6'!B24+'Програма 7'!B24+'Програма 8'!B24+'Програма 9'!B24+'Програма 10'!B24+'Програма 11'!B24+'Програма 12'!B24+'Програма 13'!B24+'Програма 14'!B24+'Програма 15'!B24</f>
        <v>68000</v>
      </c>
      <c r="C24" s="14">
        <f>+'Програма 1'!C24+'Програма 2'!C24+'Програма 3'!C24+'Програма 4'!C24+'Програма 5'!C24+'Програма 6'!C24+'Програма 7'!C24+'Програма 8'!C24+'Програма 9'!C24+'Програма 10'!C24+'Програма 11'!C24+'Програма 12'!C24+'Програма 13'!C24+'Програма 14'!C24+'Програма 15'!C24</f>
        <v>4947</v>
      </c>
      <c r="D24" s="14">
        <f>+'Програма 1'!D24+'Програма 2'!D24+'Програма 3'!D24+'Програма 4'!D24+'Програма 5'!D24+'Програма 6'!D24+'Програма 7'!D24+'Програма 8'!D24+'Програма 9'!D24+'Програма 10'!D24+'Програма 11'!D24+'Програма 12'!D24+'Програма 13'!D24+'Програма 14'!D24+'Програма 15'!D24</f>
        <v>0</v>
      </c>
      <c r="E24" s="14">
        <f>+'Програма 1'!E24+'Програма 2'!E24+'Програма 3'!E24+'Програма 4'!E24+'Програма 5'!E24+'Програма 6'!E24+'Програма 7'!E24+'Програма 8'!E24+'Програма 9'!E24+'Програма 10'!E24+'Програма 11'!E24+'Програма 12'!E24+'Програма 13'!E24+'Програма 14'!E24+'Програма 15'!E24</f>
        <v>0</v>
      </c>
      <c r="F24" s="14">
        <f>+'Програма 1'!F24+'Програма 2'!F24+'Програма 3'!F24+'Програма 4'!F24+'Програма 5'!F24+'Програма 6'!F24+'Програма 7'!F24+'Програма 8'!F24+'Програма 9'!F24+'Програма 10'!F24+'Програма 11'!F24+'Програма 12'!F24+'Програма 13'!F24+'Програма 14'!F24+'Програма 15'!F24</f>
        <v>4845</v>
      </c>
      <c r="G24" s="14">
        <f>+'Програма 1'!G24+'Програма 2'!G24+'Програма 3'!G24+'Програма 4'!G24+'Програма 5'!G24+'Програма 6'!G24+'Програма 7'!G24+'Програма 8'!G24+'Програма 9'!G24+'Програма 10'!G24+'Програма 11'!G24+'Програма 12'!G24+'Програма 13'!G24+'Програма 14'!G24+'Програма 15'!G24</f>
        <v>4883</v>
      </c>
    </row>
    <row r="25" spans="1:7" ht="13.5" thickBot="1" x14ac:dyDescent="0.25">
      <c r="A25" s="28" t="s">
        <v>36</v>
      </c>
      <c r="B25" s="14">
        <f>+'Програма 1'!B25+'Програма 2'!B25+'Програма 3'!B25+'Програма 4'!B25+'Програма 5'!B25+'Програма 6'!B25+'Програма 7'!B25+'Програма 8'!B25+'Програма 9'!B25+'Програма 10'!B25+'Програма 11'!B25+'Програма 12'!B25+'Програма 13'!B25+'Програма 14'!B25+'Програма 15'!B25</f>
        <v>0</v>
      </c>
      <c r="C25" s="14">
        <f>+'Програма 1'!C25+'Програма 2'!C25+'Програма 3'!C25+'Програма 4'!C25+'Програма 5'!C25+'Програма 6'!C25+'Програма 7'!C25+'Програма 8'!C25+'Програма 9'!C25+'Програма 10'!C25+'Програма 11'!C25+'Програма 12'!C25+'Програма 13'!C25+'Програма 14'!C25+'Програма 15'!C25</f>
        <v>1583951</v>
      </c>
      <c r="D25" s="14">
        <f>+'Програма 1'!D25+'Програма 2'!D25+'Програма 3'!D25+'Програма 4'!D25+'Програма 5'!D25+'Програма 6'!D25+'Програма 7'!D25+'Програма 8'!D25+'Програма 9'!D25+'Програма 10'!D25+'Програма 11'!D25+'Програма 12'!D25+'Програма 13'!D25+'Програма 14'!D25+'Програма 15'!D25</f>
        <v>185434</v>
      </c>
      <c r="E25" s="14">
        <f>+'Програма 1'!E25+'Програма 2'!E25+'Програма 3'!E25+'Програма 4'!E25+'Програма 5'!E25+'Програма 6'!E25+'Програма 7'!E25+'Програма 8'!E25+'Програма 9'!E25+'Програма 10'!E25+'Програма 11'!E25+'Програма 12'!E25+'Програма 13'!E25+'Програма 14'!E25+'Програма 15'!E25</f>
        <v>423665</v>
      </c>
      <c r="F25" s="14">
        <f>+'Програма 1'!F25+'Програма 2'!F25+'Програма 3'!F25+'Програма 4'!F25+'Програма 5'!F25+'Програма 6'!F25+'Програма 7'!F25+'Програма 8'!F25+'Програма 9'!F25+'Програма 10'!F25+'Програма 11'!F25+'Програма 12'!F25+'Програма 13'!F25+'Програма 14'!F25+'Програма 15'!F25</f>
        <v>928245</v>
      </c>
      <c r="G25" s="14">
        <f>+'Програма 1'!G25+'Програма 2'!G25+'Програма 3'!G25+'Програма 4'!G25+'Програма 5'!G25+'Програма 6'!G25+'Програма 7'!G25+'Програма 8'!G25+'Програма 9'!G25+'Програма 10'!G25+'Програма 11'!G25+'Програма 12'!G25+'Програма 13'!G25+'Програма 14'!G25+'Програма 15'!G25</f>
        <v>1583951</v>
      </c>
    </row>
    <row r="26" spans="1:7" ht="13.5" thickBot="1" x14ac:dyDescent="0.25">
      <c r="A26" s="28" t="s">
        <v>117</v>
      </c>
      <c r="B26" s="14">
        <f>+'Програма 1'!B26+'Програма 2'!B26+'Програма 3'!B26+'Програма 4'!B26+'Програма 5'!B26+'Програма 6'!B26+'Програма 7'!B26+'Програма 8'!B26+'Програма 9'!B26+'Програма 10'!B26+'Програма 11'!B26+'Програма 12'!B26+'Програма 13'!B26+'Програма 14'!B26+'Програма 15'!B26</f>
        <v>0</v>
      </c>
      <c r="C26" s="14">
        <f>+'Програма 1'!C26+'Програма 2'!C26+'Програма 3'!C26+'Програма 4'!C26+'Програма 5'!C26+'Програма 6'!C26+'Програма 7'!C26+'Програма 8'!C26+'Програма 9'!C26+'Програма 10'!C26+'Програма 11'!C26+'Програма 12'!C26+'Програма 13'!C26+'Програма 14'!C26+'Програма 15'!C26</f>
        <v>4294837</v>
      </c>
      <c r="D26" s="14">
        <f>+'Програма 1'!D26+'Програма 2'!D26+'Програма 3'!D26+'Програма 4'!D26+'Програма 5'!D26+'Програма 6'!D26+'Програма 7'!D26+'Програма 8'!D26+'Програма 9'!D26+'Програма 10'!D26+'Програма 11'!D26+'Програма 12'!D26+'Програма 13'!D26+'Програма 14'!D26+'Програма 15'!D26</f>
        <v>0</v>
      </c>
      <c r="E26" s="14">
        <f>+'Програма 1'!E26+'Програма 2'!E26+'Програма 3'!E26+'Програма 4'!E26+'Програма 5'!E26+'Програма 6'!E26+'Програма 7'!E26+'Програма 8'!E26+'Програма 9'!E26+'Програма 10'!E26+'Програма 11'!E26+'Програма 12'!E26+'Програма 13'!E26+'Програма 14'!E26+'Програма 15'!E26</f>
        <v>0</v>
      </c>
      <c r="F26" s="14">
        <f>+'Програма 1'!F26+'Програма 2'!F26+'Програма 3'!F26+'Програма 4'!F26+'Програма 5'!F26+'Програма 6'!F26+'Програма 7'!F26+'Програма 8'!F26+'Програма 9'!F26+'Програма 10'!F26+'Програма 11'!F26+'Програма 12'!F26+'Програма 13'!F26+'Програма 14'!F26+'Програма 15'!F26</f>
        <v>1538599</v>
      </c>
      <c r="G26" s="14">
        <f>+'Програма 1'!G26+'Програма 2'!G26+'Програма 3'!G26+'Програма 4'!G26+'Програма 5'!G26+'Програма 6'!G26+'Програма 7'!G26+'Програма 8'!G26+'Програма 9'!G26+'Програма 10'!G26+'Програма 11'!G26+'Програма 12'!G26+'Програма 13'!G26+'Програма 14'!G26+'Програма 15'!G26</f>
        <v>4294610</v>
      </c>
    </row>
    <row r="27" spans="1:7" ht="26.25" thickBot="1" x14ac:dyDescent="0.25">
      <c r="A27" s="28" t="s">
        <v>118</v>
      </c>
      <c r="B27" s="14">
        <f>+'Програма 1'!B27+'Програма 2'!B27+'Програма 3'!B27+'Програма 4'!B27+'Програма 5'!B27+'Програма 6'!B27+'Програма 7'!B27+'Програма 8'!B27+'Програма 9'!B27+'Програма 10'!B27+'Програма 11'!B27+'Програма 12'!B27+'Програма 13'!B27+'Програма 14'!B27+'Програма 15'!B27</f>
        <v>0</v>
      </c>
      <c r="C27" s="14">
        <f>+'Програма 1'!C27+'Програма 2'!C27+'Програма 3'!C27+'Програма 4'!C27+'Програма 5'!C27+'Програма 6'!C27+'Програма 7'!C27+'Програма 8'!C27+'Програма 9'!C27+'Програма 10'!C27+'Програма 11'!C27+'Програма 12'!C27+'Програма 13'!C27+'Програма 14'!C27+'Програма 15'!C27</f>
        <v>1379148</v>
      </c>
      <c r="D27" s="14">
        <f>+'Програма 1'!D27+'Програма 2'!D27+'Програма 3'!D27+'Програма 4'!D27+'Програма 5'!D27+'Програма 6'!D27+'Програма 7'!D27+'Програма 8'!D27+'Програма 9'!D27+'Програма 10'!D27+'Програма 11'!D27+'Програма 12'!D27+'Програма 13'!D27+'Програма 14'!D27+'Програма 15'!D27</f>
        <v>0</v>
      </c>
      <c r="E27" s="14">
        <f>+'Програма 1'!E27+'Програма 2'!E27+'Програма 3'!E27+'Програма 4'!E27+'Програма 5'!E27+'Програма 6'!E27+'Програма 7'!E27+'Програма 8'!E27+'Програма 9'!E27+'Програма 10'!E27+'Програма 11'!E27+'Програма 12'!E27+'Програма 13'!E27+'Програма 14'!E27+'Програма 15'!E27</f>
        <v>0</v>
      </c>
      <c r="F27" s="14">
        <f>+'Програма 1'!F27+'Програма 2'!F27+'Програма 3'!F27+'Програма 4'!F27+'Програма 5'!F27+'Програма 6'!F27+'Програма 7'!F27+'Програма 8'!F27+'Програма 9'!F27+'Програма 10'!F27+'Програма 11'!F27+'Програма 12'!F27+'Програма 13'!F27+'Програма 14'!F27+'Програма 15'!F27</f>
        <v>87226</v>
      </c>
      <c r="G27" s="14">
        <f>+'Програма 1'!G27+'Програма 2'!G27+'Програма 3'!G27+'Програма 4'!G27+'Програма 5'!G27+'Програма 6'!G27+'Програма 7'!G27+'Програма 8'!G27+'Програма 9'!G27+'Програма 10'!G27+'Програма 11'!G27+'Програма 12'!G27+'Програма 13'!G27+'Програма 14'!G27+'Програма 15'!G27</f>
        <v>1370506</v>
      </c>
    </row>
    <row r="28" spans="1:7" ht="39" thickBot="1" x14ac:dyDescent="0.25">
      <c r="A28" s="28" t="s">
        <v>115</v>
      </c>
      <c r="B28" s="14">
        <f>+'Програма 1'!B28+'Програма 2'!B28+'Програма 3'!B28+'Програма 4'!B28+'Програма 5'!B28+'Програма 6'!B28+'Програма 7'!B28+'Програма 8'!B28+'Програма 9'!B28+'Програма 10'!B28+'Програма 11'!B28+'Програма 12'!B28+'Програма 13'!B28+'Програма 14'!B28+'Програма 15'!B28</f>
        <v>0</v>
      </c>
      <c r="C28" s="14">
        <f>+'Програма 1'!C28+'Програма 2'!C28+'Програма 3'!C28+'Програма 4'!C28+'Програма 5'!C28+'Програма 6'!C28+'Програма 7'!C28+'Програма 8'!C28+'Програма 9'!C28+'Програма 10'!C28+'Програма 11'!C28+'Програма 12'!C28+'Програма 13'!C28+'Програма 14'!C28+'Програма 15'!C28</f>
        <v>5135800</v>
      </c>
      <c r="D28" s="14">
        <f>+'Програма 1'!D28+'Програма 2'!D28+'Програма 3'!D28+'Програма 4'!D28+'Програма 5'!D28+'Програма 6'!D28+'Програма 7'!D28+'Програма 8'!D28+'Програма 9'!D28+'Програма 10'!D28+'Програма 11'!D28+'Програма 12'!D28+'Програма 13'!D28+'Програма 14'!D28+'Програма 15'!D28</f>
        <v>0</v>
      </c>
      <c r="E28" s="14">
        <f>+'Програма 1'!E28+'Програма 2'!E28+'Програма 3'!E28+'Програма 4'!E28+'Програма 5'!E28+'Програма 6'!E28+'Програма 7'!E28+'Програма 8'!E28+'Програма 9'!E28+'Програма 10'!E28+'Програма 11'!E28+'Програма 12'!E28+'Програма 13'!E28+'Програма 14'!E28+'Програма 15'!E28</f>
        <v>134882</v>
      </c>
      <c r="F28" s="14">
        <f>+'Програма 1'!F28+'Програма 2'!F28+'Програма 3'!F28+'Програма 4'!F28+'Програма 5'!F28+'Програма 6'!F28+'Програма 7'!F28+'Програма 8'!F28+'Програма 9'!F28+'Програма 10'!F28+'Програма 11'!F28+'Програма 12'!F28+'Програма 13'!F28+'Програма 14'!F28+'Програма 15'!F28</f>
        <v>1925958</v>
      </c>
      <c r="G28" s="14">
        <f>+'Програма 1'!G28+'Програма 2'!G28+'Програма 3'!G28+'Програма 4'!G28+'Програма 5'!G28+'Програма 6'!G28+'Програма 7'!G28+'Програма 8'!G28+'Програма 9'!G28+'Програма 10'!G28+'Програма 11'!G28+'Програма 12'!G28+'Програма 13'!G28+'Програма 14'!G28+'Програма 15'!G28</f>
        <v>5135748</v>
      </c>
    </row>
    <row r="29" spans="1:7" ht="26.25" thickBot="1" x14ac:dyDescent="0.25">
      <c r="A29" s="28" t="s">
        <v>116</v>
      </c>
      <c r="B29" s="14">
        <f>+'Програма 1'!B29+'Програма 2'!B29+'Програма 3'!B29+'Програма 4'!B29+'Програма 5'!B29+'Програма 6'!B29+'Програма 7'!B29+'Програма 8'!B29+'Програма 9'!B29+'Програма 10'!B29+'Програма 11'!B29+'Програма 12'!B29+'Програма 13'!B29+'Програма 14'!B29+'Програма 15'!B29</f>
        <v>0</v>
      </c>
      <c r="C29" s="14">
        <f>+'Програма 1'!C29+'Програма 2'!C29+'Програма 3'!C29+'Програма 4'!C29+'Програма 5'!C29+'Програма 6'!C29+'Програма 7'!C29+'Програма 8'!C29+'Програма 9'!C29+'Програма 10'!C29+'Програма 11'!C29+'Програма 12'!C29+'Програма 13'!C29+'Програма 14'!C29+'Програма 15'!C29</f>
        <v>24874</v>
      </c>
      <c r="D29" s="14">
        <f>+'Програма 1'!D29+'Програма 2'!D29+'Програма 3'!D29+'Програма 4'!D29+'Програма 5'!D29+'Програма 6'!D29+'Програма 7'!D29+'Програма 8'!D29+'Програма 9'!D29+'Програма 10'!D29+'Програма 11'!D29+'Програма 12'!D29+'Програма 13'!D29+'Програма 14'!D29+'Програма 15'!D29</f>
        <v>0</v>
      </c>
      <c r="E29" s="14">
        <f>+'Програма 1'!E29+'Програма 2'!E29+'Програма 3'!E29+'Програма 4'!E29+'Програма 5'!E29+'Програма 6'!E29+'Програма 7'!E29+'Програма 8'!E29+'Програма 9'!E29+'Програма 10'!E29+'Програма 11'!E29+'Програма 12'!E29+'Програма 13'!E29+'Програма 14'!E29+'Програма 15'!E29</f>
        <v>0</v>
      </c>
      <c r="F29" s="14">
        <f>+'Програма 1'!F29+'Програма 2'!F29+'Програма 3'!F29+'Програма 4'!F29+'Програма 5'!F29+'Програма 6'!F29+'Програма 7'!F29+'Програма 8'!F29+'Програма 9'!F29+'Програма 10'!F29+'Програма 11'!F29+'Програма 12'!F29+'Програма 13'!F29+'Програма 14'!F29+'Програма 15'!F29</f>
        <v>2500</v>
      </c>
      <c r="G29" s="14">
        <f>+'Програма 1'!G29+'Програма 2'!G29+'Програма 3'!G29+'Програма 4'!G29+'Програма 5'!G29+'Програма 6'!G29+'Програма 7'!G29+'Програма 8'!G29+'Програма 9'!G29+'Програма 10'!G29+'Програма 11'!G29+'Програма 12'!G29+'Програма 13'!G29+'Програма 14'!G29+'Програма 15'!G29</f>
        <v>24874</v>
      </c>
    </row>
    <row r="30" spans="1:7" ht="26.25" thickBot="1" x14ac:dyDescent="0.25">
      <c r="A30" s="28" t="s">
        <v>34</v>
      </c>
      <c r="B30" s="14">
        <f>+'Програма 1'!B30+'Програма 2'!B30+'Програма 3'!B30+'Програма 4'!B30+'Програма 5'!B30+'Програма 6'!B30+'Програма 7'!B30+'Програма 8'!B30+'Програма 9'!B30+'Програма 10'!B30+'Програма 11'!B30+'Програма 12'!B30+'Програма 13'!B30+'Програма 14'!B30+'Програма 15'!B30</f>
        <v>38770000</v>
      </c>
      <c r="C30" s="14">
        <f>+'Програма 1'!C30+'Програма 2'!C30+'Програма 3'!C30+'Програма 4'!C30+'Програма 5'!C30+'Програма 6'!C30+'Програма 7'!C30+'Програма 8'!C30+'Програма 9'!C30+'Програма 10'!C30+'Програма 11'!C30+'Програма 12'!C30+'Програма 13'!C30+'Програма 14'!C30+'Програма 15'!C30</f>
        <v>53935000</v>
      </c>
      <c r="D30" s="14">
        <f>+'Програма 1'!D30+'Програма 2'!D30+'Програма 3'!D30+'Програма 4'!D30+'Програма 5'!D30+'Програма 6'!D30+'Програма 7'!D30+'Програма 8'!D30+'Програма 9'!D30+'Програма 10'!D30+'Програма 11'!D30+'Програма 12'!D30+'Програма 13'!D30+'Програма 14'!D30+'Програма 15'!D30</f>
        <v>10627867</v>
      </c>
      <c r="E30" s="14">
        <f>+'Програма 1'!E30+'Програма 2'!E30+'Програма 3'!E30+'Програма 4'!E30+'Програма 5'!E30+'Програма 6'!E30+'Програма 7'!E30+'Програма 8'!E30+'Програма 9'!E30+'Програма 10'!E30+'Програма 11'!E30+'Програма 12'!E30+'Програма 13'!E30+'Програма 14'!E30+'Програма 15'!E30</f>
        <v>20102555</v>
      </c>
      <c r="F30" s="14">
        <f>+'Програма 1'!F30+'Програма 2'!F30+'Програма 3'!F30+'Програма 4'!F30+'Програма 5'!F30+'Програма 6'!F30+'Програма 7'!F30+'Програма 8'!F30+'Програма 9'!F30+'Програма 10'!F30+'Програма 11'!F30+'Програма 12'!F30+'Програма 13'!F30+'Програма 14'!F30+'Програма 15'!F30</f>
        <v>32751643</v>
      </c>
      <c r="G30" s="14">
        <f>+'Програма 1'!G30+'Програма 2'!G30+'Програма 3'!G30+'Програма 4'!G30+'Програма 5'!G30+'Програма 6'!G30+'Програма 7'!G30+'Програма 8'!G30+'Програма 9'!G30+'Програма 10'!G30+'Програма 11'!G30+'Програма 12'!G30+'Програма 13'!G30+'Програма 14'!G30+'Програма 15'!G30</f>
        <v>53934550</v>
      </c>
    </row>
    <row r="31" spans="1:7" ht="26.25" thickBot="1" x14ac:dyDescent="0.25">
      <c r="A31" s="28" t="s">
        <v>80</v>
      </c>
      <c r="B31" s="14">
        <f>+'Програма 1'!B31+'Програма 2'!B31+'Програма 3'!B31+'Програма 4'!B31+'Програма 5'!B31+'Програма 6'!B31+'Програма 7'!B31+'Програма 8'!B31+'Програма 9'!B31+'Програма 10'!B31+'Програма 11'!B31+'Програма 12'!B31+'Програма 13'!B31+'Програма 14'!B31+'Програма 15'!B31</f>
        <v>4300</v>
      </c>
      <c r="C31" s="14">
        <f>+'Програма 1'!C31+'Програма 2'!C31+'Програма 3'!C31+'Програма 4'!C31+'Програма 5'!C31+'Програма 6'!C31+'Програма 7'!C31+'Програма 8'!C31+'Програма 9'!C31+'Програма 10'!C31+'Програма 11'!C31+'Програма 12'!C31+'Програма 13'!C31+'Програма 14'!C31+'Програма 15'!C31</f>
        <v>0</v>
      </c>
      <c r="D31" s="14">
        <f>+'Програма 1'!D31+'Програма 2'!D31+'Програма 3'!D31+'Програма 4'!D31+'Програма 5'!D31+'Програма 6'!D31+'Програма 7'!D31+'Програма 8'!D31+'Програма 9'!D31+'Програма 10'!D31+'Програма 11'!D31+'Програма 12'!D31+'Програма 13'!D31+'Програма 14'!D31+'Програма 15'!D31</f>
        <v>0</v>
      </c>
      <c r="E31" s="14">
        <f>+'Програма 1'!E31+'Програма 2'!E31+'Програма 3'!E31+'Програма 4'!E31+'Програма 5'!E31+'Програма 6'!E31+'Програма 7'!E31+'Програма 8'!E31+'Програма 9'!E31+'Програма 10'!E31+'Програма 11'!E31+'Програма 12'!E31+'Програма 13'!E31+'Програма 14'!E31+'Програма 15'!E31</f>
        <v>0</v>
      </c>
      <c r="F31" s="14">
        <f>+'Програма 1'!F31+'Програма 2'!F31+'Програма 3'!F31+'Програма 4'!F31+'Програма 5'!F31+'Програма 6'!F31+'Програма 7'!F31+'Програма 8'!F31+'Програма 9'!F31+'Програма 10'!F31+'Програма 11'!F31+'Програма 12'!F31+'Програма 13'!F31+'Програма 14'!F31+'Програма 15'!F31</f>
        <v>0</v>
      </c>
      <c r="G31" s="14">
        <f>+'Програма 1'!G31+'Програма 2'!G31+'Програма 3'!G31+'Програма 4'!G31+'Програма 5'!G31+'Програма 6'!G31+'Програма 7'!G31+'Програма 8'!G31+'Програма 9'!G31+'Програма 10'!G31+'Програма 11'!G31+'Програма 12'!G31+'Програма 13'!G31+'Програма 14'!G31+'Програма 15'!G31</f>
        <v>0</v>
      </c>
    </row>
    <row r="32" spans="1:7" ht="39" thickBot="1" x14ac:dyDescent="0.25">
      <c r="A32" s="28" t="s">
        <v>81</v>
      </c>
      <c r="B32" s="14">
        <f>+'Програма 1'!B32+'Програма 2'!B32+'Програма 3'!B32+'Програма 4'!B32+'Програма 5'!B32+'Програма 6'!B32+'Програма 7'!B32+'Програма 8'!B32+'Програма 9'!B32+'Програма 10'!B32+'Програма 11'!B32+'Програма 12'!B32+'Програма 13'!B32+'Програма 14'!B32+'Програма 15'!B32</f>
        <v>64619000</v>
      </c>
      <c r="C32" s="14">
        <f>+'Програма 1'!C32+'Програма 2'!C32+'Програма 3'!C32+'Програма 4'!C32+'Програма 5'!C32+'Програма 6'!C32+'Програма 7'!C32+'Програма 8'!C32+'Програма 9'!C32+'Програма 10'!C32+'Програма 11'!C32+'Програма 12'!C32+'Програма 13'!C32+'Програма 14'!C32+'Програма 15'!C32</f>
        <v>45647800</v>
      </c>
      <c r="D32" s="14">
        <f>+'Програма 1'!D32+'Програма 2'!D32+'Програма 3'!D32+'Програма 4'!D32+'Програма 5'!D32+'Програма 6'!D32+'Програма 7'!D32+'Програма 8'!D32+'Програма 9'!D32+'Програма 10'!D32+'Програма 11'!D32+'Програма 12'!D32+'Програма 13'!D32+'Програма 14'!D32+'Програма 15'!D32</f>
        <v>0</v>
      </c>
      <c r="E32" s="14">
        <f>+'Програма 1'!E32+'Програма 2'!E32+'Програма 3'!E32+'Програма 4'!E32+'Програма 5'!E32+'Програма 6'!E32+'Програма 7'!E32+'Програма 8'!E32+'Програма 9'!E32+'Програма 10'!E32+'Програма 11'!E32+'Програма 12'!E32+'Програма 13'!E32+'Програма 14'!E32+'Програма 15'!E32</f>
        <v>42000000</v>
      </c>
      <c r="F32" s="14">
        <f>+'Програма 1'!F32+'Програма 2'!F32+'Програма 3'!F32+'Програма 4'!F32+'Програма 5'!F32+'Програма 6'!F32+'Програма 7'!F32+'Програма 8'!F32+'Програма 9'!F32+'Програма 10'!F32+'Програма 11'!F32+'Програма 12'!F32+'Програма 13'!F32+'Програма 14'!F32+'Програма 15'!F32</f>
        <v>45647800</v>
      </c>
      <c r="G32" s="14">
        <f>+'Програма 1'!G32+'Програма 2'!G32+'Програма 3'!G32+'Програма 4'!G32+'Програма 5'!G32+'Програма 6'!G32+'Програма 7'!G32+'Програма 8'!G32+'Програма 9'!G32+'Програма 10'!G32+'Програма 11'!G32+'Програма 12'!G32+'Програма 13'!G32+'Програма 14'!G32+'Програма 15'!G32</f>
        <v>45647800</v>
      </c>
    </row>
    <row r="33" spans="1:7" ht="64.5" thickBot="1" x14ac:dyDescent="0.25">
      <c r="A33" s="28" t="s">
        <v>82</v>
      </c>
      <c r="B33" s="14">
        <f>+'Програма 1'!B33+'Програма 2'!B33+'Програма 3'!B33+'Програма 4'!B33+'Програма 5'!B33+'Програма 6'!B33+'Програма 7'!B33+'Програма 8'!B33+'Програма 9'!B33+'Програма 10'!B33+'Програма 11'!B33+'Програма 12'!B33+'Програма 13'!B33+'Програма 14'!B33+'Програма 15'!B33</f>
        <v>25173000</v>
      </c>
      <c r="C33" s="14">
        <f>+'Програма 1'!C33+'Програма 2'!C33+'Програма 3'!C33+'Програма 4'!C33+'Програма 5'!C33+'Програма 6'!C33+'Програма 7'!C33+'Програма 8'!C33+'Програма 9'!C33+'Програма 10'!C33+'Програма 11'!C33+'Програма 12'!C33+'Програма 13'!C33+'Програма 14'!C33+'Програма 15'!C33</f>
        <v>8623200</v>
      </c>
      <c r="D33" s="14">
        <f>+'Програма 1'!D33+'Програма 2'!D33+'Програма 3'!D33+'Програма 4'!D33+'Програма 5'!D33+'Програма 6'!D33+'Програма 7'!D33+'Програма 8'!D33+'Програма 9'!D33+'Програма 10'!D33+'Програма 11'!D33+'Програма 12'!D33+'Програма 13'!D33+'Програма 14'!D33+'Програма 15'!D33</f>
        <v>0</v>
      </c>
      <c r="E33" s="14">
        <f>+'Програма 1'!E33+'Програма 2'!E33+'Програма 3'!E33+'Програма 4'!E33+'Програма 5'!E33+'Програма 6'!E33+'Програма 7'!E33+'Програма 8'!E33+'Програма 9'!E33+'Програма 10'!E33+'Програма 11'!E33+'Програма 12'!E33+'Програма 13'!E33+'Програма 14'!E33+'Програма 15'!E33</f>
        <v>4311600</v>
      </c>
      <c r="F33" s="14">
        <f>+'Програма 1'!F33+'Програма 2'!F33+'Програма 3'!F33+'Програма 4'!F33+'Програма 5'!F33+'Програма 6'!F33+'Програма 7'!F33+'Програма 8'!F33+'Програма 9'!F33+'Програма 10'!F33+'Програма 11'!F33+'Програма 12'!F33+'Програма 13'!F33+'Програма 14'!F33+'Програма 15'!F33</f>
        <v>8623200</v>
      </c>
      <c r="G33" s="14">
        <f>+'Програма 1'!G33+'Програма 2'!G33+'Програма 3'!G33+'Програма 4'!G33+'Програма 5'!G33+'Програма 6'!G33+'Програма 7'!G33+'Програма 8'!G33+'Програма 9'!G33+'Програма 10'!G33+'Програма 11'!G33+'Програма 12'!G33+'Програма 13'!G33+'Програма 14'!G33+'Програма 15'!G33</f>
        <v>8623200</v>
      </c>
    </row>
    <row r="34" spans="1:7" ht="13.5" thickBot="1" x14ac:dyDescent="0.25">
      <c r="A34" s="28" t="s">
        <v>65</v>
      </c>
      <c r="B34" s="14">
        <f>+'Програма 1'!B34+'Програма 2'!B34+'Програма 3'!B34+'Програма 4'!B34+'Програма 5'!B34+'Програма 6'!B34+'Програма 7'!B34+'Програма 8'!B34+'Програма 9'!B34+'Програма 10'!B34+'Програма 11'!B34+'Програма 12'!B34+'Програма 13'!B34+'Програма 14'!B34+'Програма 15'!B34</f>
        <v>10000</v>
      </c>
      <c r="C34" s="14">
        <f>+'Програма 1'!C34+'Програма 2'!C34+'Програма 3'!C34+'Програма 4'!C34+'Програма 5'!C34+'Програма 6'!C34+'Програма 7'!C34+'Програма 8'!C34+'Програма 9'!C34+'Програма 10'!C34+'Програма 11'!C34+'Програма 12'!C34+'Програма 13'!C34+'Програма 14'!C34+'Програма 15'!C34</f>
        <v>10000</v>
      </c>
      <c r="D34" s="14">
        <f>+'Програма 1'!D34+'Програма 2'!D34+'Програма 3'!D34+'Програма 4'!D34+'Програма 5'!D34+'Програма 6'!D34+'Програма 7'!D34+'Програма 8'!D34+'Програма 9'!D34+'Програма 10'!D34+'Програма 11'!D34+'Програма 12'!D34+'Програма 13'!D34+'Програма 14'!D34+'Програма 15'!D34</f>
        <v>0</v>
      </c>
      <c r="E34" s="14">
        <f>+'Програма 1'!E34+'Програма 2'!E34+'Програма 3'!E34+'Програма 4'!E34+'Програма 5'!E34+'Програма 6'!E34+'Програма 7'!E34+'Програма 8'!E34+'Програма 9'!E34+'Програма 10'!E34+'Програма 11'!E34+'Програма 12'!E34+'Програма 13'!E34+'Програма 14'!E34+'Програма 15'!E34</f>
        <v>0</v>
      </c>
      <c r="F34" s="14">
        <f>+'Програма 1'!F34+'Програма 2'!F34+'Програма 3'!F34+'Програма 4'!F34+'Програма 5'!F34+'Програма 6'!F34+'Програма 7'!F34+'Програма 8'!F34+'Програма 9'!F34+'Програма 10'!F34+'Програма 11'!F34+'Програма 12'!F34+'Програма 13'!F34+'Програма 14'!F34+'Програма 15'!F34</f>
        <v>0</v>
      </c>
      <c r="G34" s="14">
        <f>+'Програма 1'!G34+'Програма 2'!G34+'Програма 3'!G34+'Програма 4'!G34+'Програма 5'!G34+'Програма 6'!G34+'Програма 7'!G34+'Програма 8'!G34+'Програма 9'!G34+'Програма 10'!G34+'Програма 11'!G34+'Програма 12'!G34+'Програма 13'!G34+'Програма 14'!G34+'Програма 15'!G34</f>
        <v>10000</v>
      </c>
    </row>
    <row r="35" spans="1:7" ht="64.5" thickBot="1" x14ac:dyDescent="0.25">
      <c r="A35" s="28" t="s">
        <v>83</v>
      </c>
      <c r="B35" s="14">
        <f>+'Програма 1'!B35+'Програма 2'!B35+'Програма 3'!B35+'Програма 4'!B35+'Програма 5'!B35+'Програма 6'!B35+'Програма 7'!B35+'Програма 8'!B35+'Програма 9'!B35+'Програма 10'!B35+'Програма 11'!B35+'Програма 12'!B35+'Програма 13'!B35+'Програма 14'!B35+'Програма 15'!B35</f>
        <v>600000</v>
      </c>
      <c r="C35" s="14">
        <f>+'Програма 1'!C35+'Програма 2'!C35+'Програма 3'!C35+'Програма 4'!C35+'Програма 5'!C35+'Програма 6'!C35+'Програма 7'!C35+'Програма 8'!C35+'Програма 9'!C35+'Програма 10'!C35+'Програма 11'!C35+'Програма 12'!C35+'Програма 13'!C35+'Програма 14'!C35+'Програма 15'!C35</f>
        <v>0</v>
      </c>
      <c r="D35" s="14">
        <f>+'Програма 1'!D35+'Програма 2'!D35+'Програма 3'!D35+'Програма 4'!D35+'Програма 5'!D35+'Програма 6'!D35+'Програма 7'!D35+'Програма 8'!D35+'Програма 9'!D35+'Програма 10'!D35+'Програма 11'!D35+'Програма 12'!D35+'Програма 13'!D35+'Програма 14'!D35+'Програма 15'!D35</f>
        <v>0</v>
      </c>
      <c r="E35" s="14">
        <f>+'Програма 1'!E35+'Програма 2'!E35+'Програма 3'!E35+'Програма 4'!E35+'Програма 5'!E35+'Програма 6'!E35+'Програма 7'!E35+'Програма 8'!E35+'Програма 9'!E35+'Програма 10'!E35+'Програма 11'!E35+'Програма 12'!E35+'Програма 13'!E35+'Програма 14'!E35+'Програма 15'!E35</f>
        <v>0</v>
      </c>
      <c r="F35" s="14">
        <f>+'Програма 1'!F35+'Програма 2'!F35+'Програма 3'!F35+'Програма 4'!F35+'Програма 5'!F35+'Програма 6'!F35+'Програма 7'!F35+'Програма 8'!F35+'Програма 9'!F35+'Програма 10'!F35+'Програма 11'!F35+'Програма 12'!F35+'Програма 13'!F35+'Програма 14'!F35+'Програма 15'!F35</f>
        <v>0</v>
      </c>
      <c r="G35" s="14">
        <f>+'Програма 1'!G35+'Програма 2'!G35+'Програма 3'!G35+'Програма 4'!G35+'Програма 5'!G35+'Програма 6'!G35+'Програма 7'!G35+'Програма 8'!G35+'Програма 9'!G35+'Програма 10'!G35+'Програма 11'!G35+'Програма 12'!G35+'Програма 13'!G35+'Програма 14'!G35+'Програма 15'!G35</f>
        <v>0</v>
      </c>
    </row>
    <row r="36" spans="1:7" ht="26.25" thickBot="1" x14ac:dyDescent="0.25">
      <c r="A36" s="28" t="s">
        <v>35</v>
      </c>
      <c r="B36" s="14">
        <f>+'Програма 1'!B36+'Програма 2'!B36+'Програма 3'!B36+'Програма 4'!B36+'Програма 5'!B36+'Програма 6'!B36+'Програма 7'!B36+'Програма 8'!B36+'Програма 9'!B36+'Програма 10'!B36+'Програма 11'!B36+'Програма 12'!B36+'Програма 13'!B36+'Програма 14'!B36+'Програма 15'!B36</f>
        <v>400000</v>
      </c>
      <c r="C36" s="14">
        <f>+'Програма 1'!C36+'Програма 2'!C36+'Програма 3'!C36+'Програма 4'!C36+'Програма 5'!C36+'Програма 6'!C36+'Програма 7'!C36+'Програма 8'!C36+'Програма 9'!C36+'Програма 10'!C36+'Програма 11'!C36+'Програма 12'!C36+'Програма 13'!C36+'Програма 14'!C36+'Програма 15'!C36</f>
        <v>240006</v>
      </c>
      <c r="D36" s="14">
        <f>+'Програма 1'!D36+'Програма 2'!D36+'Програма 3'!D36+'Програма 4'!D36+'Програма 5'!D36+'Програма 6'!D36+'Програма 7'!D36+'Програма 8'!D36+'Програма 9'!D36+'Програма 10'!D36+'Програма 11'!D36+'Програма 12'!D36+'Програма 13'!D36+'Програма 14'!D36+'Програма 15'!D36</f>
        <v>77637</v>
      </c>
      <c r="E36" s="14">
        <f>+'Програма 1'!E36+'Програма 2'!E36+'Програма 3'!E36+'Програма 4'!E36+'Програма 5'!E36+'Програма 6'!E36+'Програма 7'!E36+'Програма 8'!E36+'Програма 9'!E36+'Програма 10'!E36+'Програма 11'!E36+'Програма 12'!E36+'Програма 13'!E36+'Програма 14'!E36+'Програма 15'!E36</f>
        <v>127007</v>
      </c>
      <c r="F36" s="14">
        <f>+'Програма 1'!F36+'Програма 2'!F36+'Програма 3'!F36+'Програма 4'!F36+'Програма 5'!F36+'Програма 6'!F36+'Програма 7'!F36+'Програма 8'!F36+'Програма 9'!F36+'Програма 10'!F36+'Програма 11'!F36+'Програма 12'!F36+'Програма 13'!F36+'Програма 14'!F36+'Програма 15'!F36</f>
        <v>165658</v>
      </c>
      <c r="G36" s="14">
        <f>+'Програма 1'!G36+'Програма 2'!G36+'Програма 3'!G36+'Програма 4'!G36+'Програма 5'!G36+'Програма 6'!G36+'Програма 7'!G36+'Програма 8'!G36+'Програма 9'!G36+'Програма 10'!G36+'Програма 11'!G36+'Програма 12'!G36+'Програма 13'!G36+'Програма 14'!G36+'Програма 15'!G36</f>
        <v>240006</v>
      </c>
    </row>
    <row r="37" spans="1:7" ht="51.75" thickBot="1" x14ac:dyDescent="0.25">
      <c r="A37" s="28" t="s">
        <v>84</v>
      </c>
      <c r="B37" s="14">
        <f>+'Програма 1'!B37+'Програма 2'!B37+'Програма 3'!B37+'Програма 4'!B37+'Програма 5'!B37+'Програма 6'!B37+'Програма 7'!B37+'Програма 8'!B37+'Програма 9'!B37+'Програма 10'!B37+'Програма 11'!B37+'Програма 12'!B37+'Програма 13'!B37+'Програма 14'!B37+'Програма 15'!B37</f>
        <v>1800000</v>
      </c>
      <c r="C37" s="14">
        <f>+'Програма 1'!C37+'Програма 2'!C37+'Програма 3'!C37+'Програма 4'!C37+'Програма 5'!C37+'Програма 6'!C37+'Програма 7'!C37+'Програма 8'!C37+'Програма 9'!C37+'Програма 10'!C37+'Програма 11'!C37+'Програма 12'!C37+'Програма 13'!C37+'Програма 14'!C37+'Програма 15'!C37</f>
        <v>0</v>
      </c>
      <c r="D37" s="14">
        <f>+'Програма 1'!D37+'Програма 2'!D37+'Програма 3'!D37+'Програма 4'!D37+'Програма 5'!D37+'Програма 6'!D37+'Програма 7'!D37+'Програма 8'!D37+'Програма 9'!D37+'Програма 10'!D37+'Програма 11'!D37+'Програма 12'!D37+'Програма 13'!D37+'Програма 14'!D37+'Програма 15'!D37</f>
        <v>0</v>
      </c>
      <c r="E37" s="14">
        <f>+'Програма 1'!E37+'Програма 2'!E37+'Програма 3'!E37+'Програма 4'!E37+'Програма 5'!E37+'Програма 6'!E37+'Програма 7'!E37+'Програма 8'!E37+'Програма 9'!E37+'Програма 10'!E37+'Програма 11'!E37+'Програма 12'!E37+'Програма 13'!E37+'Програма 14'!E37+'Програма 15'!E37</f>
        <v>0</v>
      </c>
      <c r="F37" s="14">
        <f>+'Програма 1'!F37+'Програма 2'!F37+'Програма 3'!F37+'Програма 4'!F37+'Програма 5'!F37+'Програма 6'!F37+'Програма 7'!F37+'Програма 8'!F37+'Програма 9'!F37+'Програма 10'!F37+'Програма 11'!F37+'Програма 12'!F37+'Програма 13'!F37+'Програма 14'!F37+'Програма 15'!F37</f>
        <v>0</v>
      </c>
      <c r="G37" s="14">
        <f>+'Програма 1'!G37+'Програма 2'!G37+'Програма 3'!G37+'Програма 4'!G37+'Програма 5'!G37+'Програма 6'!G37+'Програма 7'!G37+'Програма 8'!G37+'Програма 9'!G37+'Програма 10'!G37+'Програма 11'!G37+'Програма 12'!G37+'Програма 13'!G37+'Програма 14'!G37+'Програма 15'!G37</f>
        <v>0</v>
      </c>
    </row>
    <row r="38" spans="1:7" ht="39" thickBot="1" x14ac:dyDescent="0.25">
      <c r="A38" s="28" t="s">
        <v>85</v>
      </c>
      <c r="B38" s="14">
        <f>+'Програма 1'!B38+'Програма 2'!B38+'Програма 3'!B38+'Програма 4'!B38+'Програма 5'!B38+'Програма 6'!B38+'Програма 7'!B38+'Програма 8'!B38+'Програма 9'!B38+'Програма 10'!B38+'Програма 11'!B38+'Програма 12'!B38+'Програма 13'!B38+'Програма 14'!B38+'Програма 15'!B38</f>
        <v>2200000</v>
      </c>
      <c r="C38" s="14">
        <f>+'Програма 1'!C38+'Програма 2'!C38+'Програма 3'!C38+'Програма 4'!C38+'Програма 5'!C38+'Програма 6'!C38+'Програма 7'!C38+'Програма 8'!C38+'Програма 9'!C38+'Програма 10'!C38+'Програма 11'!C38+'Програма 12'!C38+'Програма 13'!C38+'Програма 14'!C38+'Програма 15'!C38</f>
        <v>0</v>
      </c>
      <c r="D38" s="14">
        <f>+'Програма 1'!D38+'Програма 2'!D38+'Програма 3'!D38+'Програма 4'!D38+'Програма 5'!D38+'Програма 6'!D38+'Програма 7'!D38+'Програма 8'!D38+'Програма 9'!D38+'Програма 10'!D38+'Програма 11'!D38+'Програма 12'!D38+'Програма 13'!D38+'Програма 14'!D38+'Програма 15'!D38</f>
        <v>0</v>
      </c>
      <c r="E38" s="14">
        <f>+'Програма 1'!E38+'Програма 2'!E38+'Програма 3'!E38+'Програма 4'!E38+'Програма 5'!E38+'Програма 6'!E38+'Програма 7'!E38+'Програма 8'!E38+'Програма 9'!E38+'Програма 10'!E38+'Програма 11'!E38+'Програма 12'!E38+'Програма 13'!E38+'Програма 14'!E38+'Програма 15'!E38</f>
        <v>0</v>
      </c>
      <c r="F38" s="14">
        <f>+'Програма 1'!F38+'Програма 2'!F38+'Програма 3'!F38+'Програма 4'!F38+'Програма 5'!F38+'Програма 6'!F38+'Програма 7'!F38+'Програма 8'!F38+'Програма 9'!F38+'Програма 10'!F38+'Програма 11'!F38+'Програма 12'!F38+'Програма 13'!F38+'Програма 14'!F38+'Програма 15'!F38</f>
        <v>0</v>
      </c>
      <c r="G38" s="14">
        <f>+'Програма 1'!G38+'Програма 2'!G38+'Програма 3'!G38+'Програма 4'!G38+'Програма 5'!G38+'Програма 6'!G38+'Програма 7'!G38+'Програма 8'!G38+'Програма 9'!G38+'Програма 10'!G38+'Програма 11'!G38+'Програма 12'!G38+'Програма 13'!G38+'Програма 14'!G38+'Програма 15'!G38</f>
        <v>0</v>
      </c>
    </row>
    <row r="39" spans="1:7" ht="39" thickBot="1" x14ac:dyDescent="0.25">
      <c r="A39" s="28" t="s">
        <v>86</v>
      </c>
      <c r="B39" s="14">
        <f>+'Програма 1'!B39+'Програма 2'!B39+'Програма 3'!B39+'Програма 4'!B39+'Програма 5'!B39+'Програма 6'!B39+'Програма 7'!B39+'Програма 8'!B39+'Програма 9'!B39+'Програма 10'!B39+'Програма 11'!B39+'Програма 12'!B39+'Програма 13'!B39+'Програма 14'!B39+'Програма 15'!B39</f>
        <v>1000000</v>
      </c>
      <c r="C39" s="14">
        <f>+'Програма 1'!C39+'Програма 2'!C39+'Програма 3'!C39+'Програма 4'!C39+'Програма 5'!C39+'Програма 6'!C39+'Програма 7'!C39+'Програма 8'!C39+'Програма 9'!C39+'Програма 10'!C39+'Програма 11'!C39+'Програма 12'!C39+'Програма 13'!C39+'Програма 14'!C39+'Програма 15'!C39</f>
        <v>0</v>
      </c>
      <c r="D39" s="14">
        <f>+'Програма 1'!D39+'Програма 2'!D39+'Програма 3'!D39+'Програма 4'!D39+'Програма 5'!D39+'Програма 6'!D39+'Програма 7'!D39+'Програма 8'!D39+'Програма 9'!D39+'Програма 10'!D39+'Програма 11'!D39+'Програма 12'!D39+'Програма 13'!D39+'Програма 14'!D39+'Програма 15'!D39</f>
        <v>0</v>
      </c>
      <c r="E39" s="14">
        <f>+'Програма 1'!E39+'Програма 2'!E39+'Програма 3'!E39+'Програма 4'!E39+'Програма 5'!E39+'Програма 6'!E39+'Програма 7'!E39+'Програма 8'!E39+'Програма 9'!E39+'Програма 10'!E39+'Програма 11'!E39+'Програма 12'!E39+'Програма 13'!E39+'Програма 14'!E39+'Програма 15'!E39</f>
        <v>0</v>
      </c>
      <c r="F39" s="14">
        <f>+'Програма 1'!F39+'Програма 2'!F39+'Програма 3'!F39+'Програма 4'!F39+'Програма 5'!F39+'Програма 6'!F39+'Програма 7'!F39+'Програма 8'!F39+'Програма 9'!F39+'Програма 10'!F39+'Програма 11'!F39+'Програма 12'!F39+'Програма 13'!F39+'Програма 14'!F39+'Програма 15'!F39</f>
        <v>0</v>
      </c>
      <c r="G39" s="14">
        <f>+'Програма 1'!G39+'Програма 2'!G39+'Програма 3'!G39+'Програма 4'!G39+'Програма 5'!G39+'Програма 6'!G39+'Програма 7'!G39+'Програма 8'!G39+'Програма 9'!G39+'Програма 10'!G39+'Програма 11'!G39+'Програма 12'!G39+'Програма 13'!G39+'Програма 14'!G39+'Програма 15'!G39</f>
        <v>0</v>
      </c>
    </row>
    <row r="40" spans="1:7" ht="26.25" thickBot="1" x14ac:dyDescent="0.25">
      <c r="A40" s="28" t="s">
        <v>87</v>
      </c>
      <c r="B40" s="14">
        <f>+'Програма 1'!B40+'Програма 2'!B40+'Програма 3'!B40+'Програма 4'!B40+'Програма 5'!B40+'Програма 6'!B40+'Програма 7'!B40+'Програма 8'!B40+'Програма 9'!B40+'Програма 10'!B40+'Програма 11'!B40+'Програма 12'!B40+'Програма 13'!B40+'Програма 14'!B40+'Програма 15'!B40</f>
        <v>10800</v>
      </c>
      <c r="C40" s="14">
        <f>+'Програма 1'!C40+'Програма 2'!C40+'Програма 3'!C40+'Програма 4'!C40+'Програма 5'!C40+'Програма 6'!C40+'Програма 7'!C40+'Програма 8'!C40+'Програма 9'!C40+'Програма 10'!C40+'Програма 11'!C40+'Програма 12'!C40+'Програма 13'!C40+'Програма 14'!C40+'Програма 15'!C40</f>
        <v>0</v>
      </c>
      <c r="D40" s="14">
        <f>+'Програма 1'!D40+'Програма 2'!D40+'Програма 3'!D40+'Програма 4'!D40+'Програма 5'!D40+'Програма 6'!D40+'Програма 7'!D40+'Програма 8'!D40+'Програма 9'!D40+'Програма 10'!D40+'Програма 11'!D40+'Програма 12'!D40+'Програма 13'!D40+'Програма 14'!D40+'Програма 15'!D40</f>
        <v>0</v>
      </c>
      <c r="E40" s="14">
        <f>+'Програма 1'!E40+'Програма 2'!E40+'Програма 3'!E40+'Програма 4'!E40+'Програма 5'!E40+'Програма 6'!E40+'Програма 7'!E40+'Програма 8'!E40+'Програма 9'!E40+'Програма 10'!E40+'Програма 11'!E40+'Програма 12'!E40+'Програма 13'!E40+'Програма 14'!E40+'Програма 15'!E40</f>
        <v>0</v>
      </c>
      <c r="F40" s="14">
        <f>+'Програма 1'!F40+'Програма 2'!F40+'Програма 3'!F40+'Програма 4'!F40+'Програма 5'!F40+'Програма 6'!F40+'Програма 7'!F40+'Програма 8'!F40+'Програма 9'!F40+'Програма 10'!F40+'Програма 11'!F40+'Програма 12'!F40+'Програма 13'!F40+'Програма 14'!F40+'Програма 15'!F40</f>
        <v>0</v>
      </c>
      <c r="G40" s="14">
        <f>+'Програма 1'!G40+'Програма 2'!G40+'Програма 3'!G40+'Програма 4'!G40+'Програма 5'!G40+'Програма 6'!G40+'Програма 7'!G40+'Програма 8'!G40+'Програма 9'!G40+'Програма 10'!G40+'Програма 11'!G40+'Програма 12'!G40+'Програма 13'!G40+'Програма 14'!G40+'Програма 15'!G40</f>
        <v>0</v>
      </c>
    </row>
    <row r="41" spans="1:7" ht="90" thickBot="1" x14ac:dyDescent="0.25">
      <c r="A41" s="28" t="s">
        <v>88</v>
      </c>
      <c r="B41" s="14">
        <f>+'Програма 1'!B41+'Програма 2'!B41+'Програма 3'!B41+'Програма 4'!B41+'Програма 5'!B41+'Програма 6'!B41+'Програма 7'!B41+'Програма 8'!B41+'Програма 9'!B41+'Програма 10'!B41+'Програма 11'!B41+'Програма 12'!B41+'Програма 13'!B41+'Програма 14'!B41+'Програма 15'!B41</f>
        <v>210900</v>
      </c>
      <c r="C41" s="14">
        <f>+'Програма 1'!C41+'Програма 2'!C41+'Програма 3'!C41+'Програма 4'!C41+'Програма 5'!C41+'Програма 6'!C41+'Програма 7'!C41+'Програма 8'!C41+'Програма 9'!C41+'Програма 10'!C41+'Програма 11'!C41+'Програма 12'!C41+'Програма 13'!C41+'Програма 14'!C41+'Програма 15'!C41</f>
        <v>0</v>
      </c>
      <c r="D41" s="14">
        <f>+'Програма 1'!D41+'Програма 2'!D41+'Програма 3'!D41+'Програма 4'!D41+'Програма 5'!D41+'Програма 6'!D41+'Програма 7'!D41+'Програма 8'!D41+'Програма 9'!D41+'Програма 10'!D41+'Програма 11'!D41+'Програма 12'!D41+'Програма 13'!D41+'Програма 14'!D41+'Програма 15'!D41</f>
        <v>0</v>
      </c>
      <c r="E41" s="14">
        <f>+'Програма 1'!E41+'Програма 2'!E41+'Програма 3'!E41+'Програма 4'!E41+'Програма 5'!E41+'Програма 6'!E41+'Програма 7'!E41+'Програма 8'!E41+'Програма 9'!E41+'Програма 10'!E41+'Програма 11'!E41+'Програма 12'!E41+'Програма 13'!E41+'Програма 14'!E41+'Програма 15'!E41</f>
        <v>0</v>
      </c>
      <c r="F41" s="14">
        <f>+'Програма 1'!F41+'Програма 2'!F41+'Програма 3'!F41+'Програма 4'!F41+'Програма 5'!F41+'Програма 6'!F41+'Програма 7'!F41+'Програма 8'!F41+'Програма 9'!F41+'Програма 10'!F41+'Програма 11'!F41+'Програма 12'!F41+'Програма 13'!F41+'Програма 14'!F41+'Програма 15'!F41</f>
        <v>0</v>
      </c>
      <c r="G41" s="14">
        <f>+'Програма 1'!G41+'Програма 2'!G41+'Програма 3'!G41+'Програма 4'!G41+'Програма 5'!G41+'Програма 6'!G41+'Програма 7'!G41+'Програма 8'!G41+'Програма 9'!G41+'Програма 10'!G41+'Програма 11'!G41+'Програма 12'!G41+'Програма 13'!G41+'Програма 14'!G41+'Програма 15'!G41</f>
        <v>0</v>
      </c>
    </row>
    <row r="42" spans="1:7" ht="13.5" hidden="1" thickBot="1" x14ac:dyDescent="0.25">
      <c r="A42" s="22"/>
      <c r="B42" s="14"/>
      <c r="C42" s="14"/>
      <c r="D42" s="14"/>
      <c r="E42" s="14"/>
      <c r="F42" s="19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>+B16+B10</f>
        <v>383367800</v>
      </c>
      <c r="C44" s="13">
        <f t="shared" ref="C44:G44" si="2">+C16+C10</f>
        <v>230452991</v>
      </c>
      <c r="D44" s="13">
        <f t="shared" si="2"/>
        <v>29551991</v>
      </c>
      <c r="E44" s="13">
        <f t="shared" si="2"/>
        <v>110293035</v>
      </c>
      <c r="F44" s="13">
        <f t="shared" si="2"/>
        <v>155373419</v>
      </c>
      <c r="G44" s="13">
        <f t="shared" si="2"/>
        <v>226314041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f>+'Програма 1'!B46+'Програма 2'!B46+'Програма 3'!B46+'Програма 4'!B46+'Програма 5'!B46+'Програма 6'!B46+'Програма 7'!B46+'Програма 8'!B46+'Програма 9'!B46+'Програма 10'!B46+'Програма 11'!B46+'Програма 12'!B46+'Програма 13'!B46+'Програма 14'!B46+'Програма 15'!B46</f>
        <v>7358</v>
      </c>
      <c r="C46" s="46">
        <f>+'Програма 1'!C46+'Програма 2'!C46+'Програма 3'!C46+'Програма 4'!C46+'Програма 5'!C46+'Програма 6'!C46+'Програма 7'!C46+'Програма 8'!C46+'Програма 9'!C46+'Програма 10'!C46+'Програма 11'!C46+'Програма 12'!C46+'Програма 13'!C46+'Програма 14'!C46+'Програма 15'!C46</f>
        <v>2626</v>
      </c>
      <c r="D46" s="46">
        <f>+'Програма 1'!D46+'Програма 2'!D46+'Програма 3'!D46+'Програма 4'!D46+'Програма 5'!D46+'Програма 6'!D46+'Програма 7'!D46+'Програма 8'!D46+'Програма 9'!D46+'Програма 10'!D46+'Програма 11'!D46+'Програма 12'!D46+'Програма 13'!D46+'Програма 14'!D46+'Програма 15'!D46</f>
        <v>2307</v>
      </c>
      <c r="E46" s="46">
        <f>+'Програма 1'!E46+'Програма 2'!E46+'Програма 3'!E46+'Програма 4'!E46+'Програма 5'!E46+'Програма 6'!E46+'Програма 7'!E46+'Програма 8'!E46+'Програма 9'!E46+'Програма 10'!E46+'Програма 11'!E46+'Програма 12'!E46+'Програма 13'!E46+'Програма 14'!E46+'Програма 15'!E46</f>
        <v>2174</v>
      </c>
      <c r="F46" s="46">
        <f>+'Програма 1'!F46+'Програма 2'!F46+'Програма 3'!F46+'Програма 4'!F46+'Програма 5'!F46+'Програма 6'!F46+'Програма 7'!F46+'Програма 8'!F46+'Програма 9'!F46+'Програма 10'!F46+'Програма 11'!F46+'Програма 12'!F46+'Програма 13'!F46+'Програма 14'!F46+'Програма 15'!F46</f>
        <v>2241</v>
      </c>
      <c r="G46" s="46">
        <f>+'Програма 1'!G46+'Програма 2'!G46+'Програма 3'!G46+'Програма 4'!G46+'Програма 5'!G46+'Програма 6'!G46+'Програма 7'!G46+'Програма 8'!G46+'Програма 9'!G46+'Програма 10'!G46+'Програма 11'!G46+'Програма 12'!G46+'Програма 13'!G46+'Програма 14'!G46+'Програма 15'!G46</f>
        <v>2150</v>
      </c>
    </row>
    <row r="47" spans="1:7" ht="15.75" x14ac:dyDescent="0.2">
      <c r="A47" s="25"/>
    </row>
    <row r="50" spans="2:7" x14ac:dyDescent="0.2">
      <c r="B50" s="17"/>
      <c r="C50" s="17"/>
      <c r="D50" s="17"/>
    </row>
    <row r="51" spans="2:7" x14ac:dyDescent="0.2">
      <c r="B51" s="17"/>
      <c r="C51" s="17"/>
      <c r="D51" s="17"/>
      <c r="E51" s="17"/>
      <c r="F51" s="17"/>
      <c r="G51" s="17"/>
    </row>
  </sheetData>
  <mergeCells count="6">
    <mergeCell ref="C7:C9"/>
    <mergeCell ref="B7:B9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3:G51"/>
  <sheetViews>
    <sheetView zoomScale="110" zoomScaleNormal="110" workbookViewId="0">
      <pane xSplit="2" ySplit="9" topLeftCell="C10" activePane="bottomRight" state="frozen"/>
      <selection activeCell="A9" sqref="A9:H9"/>
      <selection pane="topRight" activeCell="A9" sqref="A9:H9"/>
      <selection pane="bottomLeft" activeCell="A9" sqref="A9:H9"/>
      <selection pane="bottomRight" activeCell="E50" sqref="E50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7" t="s">
        <v>0</v>
      </c>
      <c r="B3" s="57"/>
      <c r="C3" s="57"/>
      <c r="D3" s="57"/>
      <c r="E3" s="57"/>
      <c r="F3" s="57"/>
      <c r="G3" s="57"/>
    </row>
    <row r="4" spans="1:7" ht="15.75" x14ac:dyDescent="0.2">
      <c r="A4" s="58" t="s">
        <v>119</v>
      </c>
      <c r="B4" s="58"/>
      <c r="C4" s="58"/>
      <c r="D4" s="58"/>
      <c r="E4" s="58"/>
      <c r="F4" s="58"/>
      <c r="G4" s="58"/>
    </row>
    <row r="5" spans="1:7" ht="13.5" thickBot="1" x14ac:dyDescent="0.25">
      <c r="A5" s="70" t="s">
        <v>1</v>
      </c>
      <c r="B5" s="70"/>
      <c r="C5" s="70"/>
      <c r="D5" s="70"/>
      <c r="E5" s="70"/>
      <c r="F5" s="70"/>
      <c r="G5" s="70"/>
    </row>
    <row r="6" spans="1:7" ht="13.5" thickBot="1" x14ac:dyDescent="0.25">
      <c r="A6" s="71" t="s">
        <v>22</v>
      </c>
      <c r="B6" s="72"/>
      <c r="C6" s="72"/>
      <c r="D6" s="72"/>
      <c r="E6" s="72"/>
      <c r="F6" s="72"/>
      <c r="G6" s="73"/>
    </row>
    <row r="7" spans="1:7" ht="12.75" customHeight="1" x14ac:dyDescent="0.2">
      <c r="A7" s="21" t="s">
        <v>2</v>
      </c>
      <c r="B7" s="67" t="s">
        <v>66</v>
      </c>
      <c r="C7" s="64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8"/>
      <c r="C8" s="65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9"/>
      <c r="C9" s="66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9066200</v>
      </c>
      <c r="C10" s="13">
        <f t="shared" si="0"/>
        <v>9097748</v>
      </c>
      <c r="D10" s="13">
        <f t="shared" si="0"/>
        <v>1969349</v>
      </c>
      <c r="E10" s="13">
        <f t="shared" si="0"/>
        <v>4530753</v>
      </c>
      <c r="F10" s="13">
        <f t="shared" si="0"/>
        <v>6882089</v>
      </c>
      <c r="G10" s="13">
        <f t="shared" si="0"/>
        <v>9094706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8231200</v>
      </c>
      <c r="C12" s="14">
        <v>8177500</v>
      </c>
      <c r="D12" s="14">
        <v>1769148</v>
      </c>
      <c r="E12" s="14">
        <v>3975633</v>
      </c>
      <c r="F12" s="14">
        <v>6102141</v>
      </c>
      <c r="G12" s="14">
        <v>8174573</v>
      </c>
    </row>
    <row r="13" spans="1:7" ht="13.5" thickBot="1" x14ac:dyDescent="0.25">
      <c r="A13" s="24" t="s">
        <v>9</v>
      </c>
      <c r="B13" s="14">
        <v>835000</v>
      </c>
      <c r="C13" s="14">
        <v>871348</v>
      </c>
      <c r="D13" s="14">
        <v>186284</v>
      </c>
      <c r="E13" s="14">
        <v>507003</v>
      </c>
      <c r="F13" s="14">
        <v>731132</v>
      </c>
      <c r="G13" s="14">
        <v>871316</v>
      </c>
    </row>
    <row r="14" spans="1:7" ht="13.5" thickBot="1" x14ac:dyDescent="0.25">
      <c r="A14" s="24" t="s">
        <v>10</v>
      </c>
      <c r="B14" s="14">
        <v>0</v>
      </c>
      <c r="C14" s="14">
        <v>48900</v>
      </c>
      <c r="D14" s="14">
        <v>13917</v>
      </c>
      <c r="E14" s="14">
        <v>48117</v>
      </c>
      <c r="F14" s="14">
        <v>48816</v>
      </c>
      <c r="G14" s="14">
        <v>48817</v>
      </c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0</v>
      </c>
      <c r="C16" s="13">
        <f>+SUM(C17:C43)</f>
        <v>4805620</v>
      </c>
      <c r="D16" s="13">
        <f t="shared" ref="D16:G16" si="1">+SUM(D17:D43)</f>
        <v>0</v>
      </c>
      <c r="E16" s="13">
        <f t="shared" si="1"/>
        <v>0</v>
      </c>
      <c r="F16" s="13">
        <f t="shared" si="1"/>
        <v>1720665</v>
      </c>
      <c r="G16" s="13">
        <f t="shared" si="1"/>
        <v>4805568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118</v>
      </c>
      <c r="B27" s="14"/>
      <c r="C27" s="14"/>
      <c r="D27" s="14"/>
      <c r="E27" s="14"/>
      <c r="F27" s="14"/>
      <c r="G27" s="14"/>
    </row>
    <row r="28" spans="1:7" ht="39" thickBot="1" x14ac:dyDescent="0.25">
      <c r="A28" s="28" t="s">
        <v>115</v>
      </c>
      <c r="B28" s="14"/>
      <c r="C28" s="14">
        <f>4032618+768750</f>
        <v>4801368</v>
      </c>
      <c r="D28" s="14"/>
      <c r="E28" s="14"/>
      <c r="F28" s="14">
        <v>1718165</v>
      </c>
      <c r="G28" s="14">
        <f>4032566+768750</f>
        <v>4801316</v>
      </c>
    </row>
    <row r="29" spans="1:7" ht="26.25" thickBot="1" x14ac:dyDescent="0.25">
      <c r="A29" s="28" t="s">
        <v>116</v>
      </c>
      <c r="B29" s="14"/>
      <c r="C29" s="14">
        <v>4252</v>
      </c>
      <c r="D29" s="14"/>
      <c r="E29" s="14"/>
      <c r="F29" s="19">
        <v>2500</v>
      </c>
      <c r="G29" s="14">
        <v>4252</v>
      </c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9066200</v>
      </c>
      <c r="C44" s="13">
        <f t="shared" si="2"/>
        <v>13903368</v>
      </c>
      <c r="D44" s="13">
        <f t="shared" si="2"/>
        <v>1969349</v>
      </c>
      <c r="E44" s="13">
        <f t="shared" si="2"/>
        <v>4530753</v>
      </c>
      <c r="F44" s="13">
        <f t="shared" si="2"/>
        <v>8602754</v>
      </c>
      <c r="G44" s="13">
        <f t="shared" si="2"/>
        <v>13900274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138</v>
      </c>
      <c r="C46" s="46">
        <v>135</v>
      </c>
      <c r="D46" s="46">
        <v>122</v>
      </c>
      <c r="E46" s="46">
        <v>124</v>
      </c>
      <c r="F46" s="46">
        <v>118</v>
      </c>
      <c r="G46" s="46">
        <v>121</v>
      </c>
    </row>
    <row r="47" spans="1:7" ht="15.75" x14ac:dyDescent="0.2">
      <c r="A47" s="25"/>
    </row>
    <row r="48" spans="1:7" ht="12.75" customHeight="1" x14ac:dyDescent="0.2">
      <c r="A48" s="74" t="s">
        <v>71</v>
      </c>
      <c r="B48" s="75"/>
      <c r="C48" s="75"/>
      <c r="D48" s="75"/>
      <c r="E48" s="75"/>
      <c r="F48" s="75"/>
      <c r="G48" s="75"/>
    </row>
    <row r="49" spans="1:7" x14ac:dyDescent="0.2">
      <c r="A49" s="75"/>
      <c r="B49" s="75"/>
      <c r="C49" s="75"/>
      <c r="D49" s="75"/>
      <c r="E49" s="75"/>
      <c r="F49" s="75"/>
      <c r="G49" s="75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3:G51"/>
  <sheetViews>
    <sheetView topLeftCell="A7" zoomScale="110" zoomScaleNormal="110" workbookViewId="0">
      <selection activeCell="F58" sqref="F58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7" t="s">
        <v>0</v>
      </c>
      <c r="B3" s="57"/>
      <c r="C3" s="57"/>
      <c r="D3" s="57"/>
      <c r="E3" s="57"/>
      <c r="F3" s="57"/>
      <c r="G3" s="57"/>
    </row>
    <row r="4" spans="1:7" ht="15.75" x14ac:dyDescent="0.2">
      <c r="A4" s="58" t="s">
        <v>119</v>
      </c>
      <c r="B4" s="58"/>
      <c r="C4" s="58"/>
      <c r="D4" s="58"/>
      <c r="E4" s="58"/>
      <c r="F4" s="58"/>
      <c r="G4" s="58"/>
    </row>
    <row r="5" spans="1:7" ht="13.5" thickBot="1" x14ac:dyDescent="0.25">
      <c r="A5" s="70" t="s">
        <v>1</v>
      </c>
      <c r="B5" s="70"/>
      <c r="C5" s="70"/>
      <c r="D5" s="70"/>
      <c r="E5" s="70"/>
      <c r="F5" s="70"/>
      <c r="G5" s="70"/>
    </row>
    <row r="6" spans="1:7" ht="13.5" thickBot="1" x14ac:dyDescent="0.25">
      <c r="A6" s="71" t="s">
        <v>23</v>
      </c>
      <c r="B6" s="72"/>
      <c r="C6" s="72"/>
      <c r="D6" s="72"/>
      <c r="E6" s="72"/>
      <c r="F6" s="72"/>
      <c r="G6" s="73"/>
    </row>
    <row r="7" spans="1:7" ht="12.75" customHeight="1" x14ac:dyDescent="0.2">
      <c r="A7" s="21" t="s">
        <v>2</v>
      </c>
      <c r="B7" s="67" t="s">
        <v>66</v>
      </c>
      <c r="C7" s="64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8"/>
      <c r="C8" s="65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9"/>
      <c r="C9" s="66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4678600</v>
      </c>
      <c r="C10" s="13">
        <f t="shared" si="0"/>
        <v>5126778</v>
      </c>
      <c r="D10" s="13">
        <f t="shared" si="0"/>
        <v>982583</v>
      </c>
      <c r="E10" s="13">
        <f t="shared" si="0"/>
        <v>2375214</v>
      </c>
      <c r="F10" s="13">
        <f t="shared" si="0"/>
        <v>3819642</v>
      </c>
      <c r="G10" s="13">
        <f t="shared" si="0"/>
        <v>5104756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4023600</v>
      </c>
      <c r="C12" s="14">
        <v>4360200</v>
      </c>
      <c r="D12" s="14">
        <v>834180</v>
      </c>
      <c r="E12" s="14">
        <v>2016614</v>
      </c>
      <c r="F12" s="14">
        <v>3182955</v>
      </c>
      <c r="G12" s="14">
        <v>4357566</v>
      </c>
    </row>
    <row r="13" spans="1:7" ht="13.5" thickBot="1" x14ac:dyDescent="0.25">
      <c r="A13" s="24" t="s">
        <v>9</v>
      </c>
      <c r="B13" s="14">
        <v>655000</v>
      </c>
      <c r="C13" s="14">
        <v>706578</v>
      </c>
      <c r="D13" s="14">
        <v>148403</v>
      </c>
      <c r="E13" s="14">
        <v>357461</v>
      </c>
      <c r="F13" s="14">
        <v>612043</v>
      </c>
      <c r="G13" s="14">
        <v>687256</v>
      </c>
    </row>
    <row r="14" spans="1:7" ht="13.5" thickBot="1" x14ac:dyDescent="0.25">
      <c r="A14" s="24" t="s">
        <v>10</v>
      </c>
      <c r="B14" s="14"/>
      <c r="C14" s="14">
        <v>60000</v>
      </c>
      <c r="D14" s="14"/>
      <c r="E14" s="14">
        <v>1139</v>
      </c>
      <c r="F14" s="14">
        <v>24644</v>
      </c>
      <c r="G14" s="14">
        <v>59934</v>
      </c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990000</v>
      </c>
      <c r="C16" s="13">
        <f t="shared" ref="C16:G16" si="1">+SUM(C17:C43)</f>
        <v>110622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20622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thickBot="1" x14ac:dyDescent="0.25">
      <c r="A18" s="28" t="s">
        <v>29</v>
      </c>
      <c r="B18" s="14">
        <v>900000</v>
      </c>
      <c r="C18" s="14"/>
      <c r="D18" s="14"/>
      <c r="E18" s="14"/>
      <c r="F18" s="14"/>
      <c r="G18" s="14"/>
    </row>
    <row r="19" spans="1:7" ht="39" thickBot="1" x14ac:dyDescent="0.25">
      <c r="A19" s="28" t="s">
        <v>72</v>
      </c>
      <c r="B19" s="14">
        <v>90000</v>
      </c>
      <c r="C19" s="14">
        <v>90000</v>
      </c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118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thickBot="1" x14ac:dyDescent="0.25">
      <c r="A29" s="28" t="s">
        <v>116</v>
      </c>
      <c r="B29" s="14"/>
      <c r="C29" s="14">
        <v>20622</v>
      </c>
      <c r="D29" s="14"/>
      <c r="E29" s="14"/>
      <c r="F29" s="14"/>
      <c r="G29" s="14">
        <v>20622</v>
      </c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5668600</v>
      </c>
      <c r="C44" s="13">
        <f t="shared" si="2"/>
        <v>5237400</v>
      </c>
      <c r="D44" s="13">
        <f t="shared" si="2"/>
        <v>982583</v>
      </c>
      <c r="E44" s="13">
        <f t="shared" si="2"/>
        <v>2375214</v>
      </c>
      <c r="F44" s="13">
        <f t="shared" si="2"/>
        <v>3819642</v>
      </c>
      <c r="G44" s="13">
        <f t="shared" si="2"/>
        <v>5125378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96</v>
      </c>
      <c r="C46" s="46">
        <v>107</v>
      </c>
      <c r="D46" s="46">
        <v>85</v>
      </c>
      <c r="E46" s="46">
        <v>86</v>
      </c>
      <c r="F46" s="46">
        <v>86</v>
      </c>
      <c r="G46" s="46">
        <v>96</v>
      </c>
    </row>
    <row r="47" spans="1:7" ht="15.75" x14ac:dyDescent="0.2">
      <c r="A47" s="25"/>
    </row>
    <row r="48" spans="1:7" ht="12.75" customHeight="1" x14ac:dyDescent="0.2">
      <c r="A48" s="74" t="s">
        <v>71</v>
      </c>
      <c r="B48" s="75"/>
      <c r="C48" s="75"/>
      <c r="D48" s="75"/>
      <c r="E48" s="75"/>
      <c r="F48" s="75"/>
      <c r="G48" s="75"/>
    </row>
    <row r="49" spans="1:7" x14ac:dyDescent="0.2">
      <c r="A49" s="75"/>
      <c r="B49" s="75"/>
      <c r="C49" s="75"/>
      <c r="D49" s="75"/>
      <c r="E49" s="75"/>
      <c r="F49" s="75"/>
      <c r="G49" s="75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3:G51"/>
  <sheetViews>
    <sheetView zoomScale="110" zoomScaleNormal="110" workbookViewId="0">
      <selection activeCell="G47" sqref="G47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7" t="s">
        <v>0</v>
      </c>
      <c r="B3" s="57"/>
      <c r="C3" s="57"/>
      <c r="D3" s="57"/>
      <c r="E3" s="57"/>
      <c r="F3" s="57"/>
      <c r="G3" s="57"/>
    </row>
    <row r="4" spans="1:7" ht="15.75" x14ac:dyDescent="0.2">
      <c r="A4" s="58" t="s">
        <v>119</v>
      </c>
      <c r="B4" s="58"/>
      <c r="C4" s="58"/>
      <c r="D4" s="58"/>
      <c r="E4" s="58"/>
      <c r="F4" s="58"/>
      <c r="G4" s="58"/>
    </row>
    <row r="5" spans="1:7" ht="13.5" thickBot="1" x14ac:dyDescent="0.25">
      <c r="A5" s="70" t="s">
        <v>1</v>
      </c>
      <c r="B5" s="70"/>
      <c r="C5" s="70"/>
      <c r="D5" s="70"/>
      <c r="E5" s="70"/>
      <c r="F5" s="70"/>
      <c r="G5" s="70"/>
    </row>
    <row r="6" spans="1:7" ht="13.5" thickBot="1" x14ac:dyDescent="0.25">
      <c r="A6" s="71" t="s">
        <v>24</v>
      </c>
      <c r="B6" s="72"/>
      <c r="C6" s="72"/>
      <c r="D6" s="72"/>
      <c r="E6" s="72"/>
      <c r="F6" s="72"/>
      <c r="G6" s="73"/>
    </row>
    <row r="7" spans="1:7" ht="12.75" customHeight="1" x14ac:dyDescent="0.2">
      <c r="A7" s="21" t="s">
        <v>2</v>
      </c>
      <c r="B7" s="67" t="s">
        <v>66</v>
      </c>
      <c r="C7" s="64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8"/>
      <c r="C8" s="65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9"/>
      <c r="C9" s="66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53100</v>
      </c>
      <c r="C10" s="13">
        <f t="shared" si="0"/>
        <v>520300</v>
      </c>
      <c r="D10" s="13">
        <f t="shared" si="0"/>
        <v>109538</v>
      </c>
      <c r="E10" s="13">
        <f t="shared" si="0"/>
        <v>269731</v>
      </c>
      <c r="F10" s="13">
        <f t="shared" si="0"/>
        <v>406564</v>
      </c>
      <c r="G10" s="13">
        <f t="shared" si="0"/>
        <v>519508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22100</v>
      </c>
      <c r="C12" s="14">
        <v>444600</v>
      </c>
      <c r="D12" s="14">
        <v>105553</v>
      </c>
      <c r="E12" s="14">
        <v>238347</v>
      </c>
      <c r="F12" s="14">
        <v>351142</v>
      </c>
      <c r="G12" s="14">
        <v>443962</v>
      </c>
    </row>
    <row r="13" spans="1:7" ht="13.5" thickBot="1" x14ac:dyDescent="0.25">
      <c r="A13" s="24" t="s">
        <v>9</v>
      </c>
      <c r="B13" s="14">
        <v>31000</v>
      </c>
      <c r="C13" s="14">
        <v>75700</v>
      </c>
      <c r="D13" s="14">
        <v>3985</v>
      </c>
      <c r="E13" s="14">
        <v>31384</v>
      </c>
      <c r="F13" s="14">
        <v>55422</v>
      </c>
      <c r="G13" s="14">
        <v>75546</v>
      </c>
    </row>
    <row r="14" spans="1:7" ht="13.5" thickBot="1" x14ac:dyDescent="0.25">
      <c r="A14" s="24" t="s">
        <v>10</v>
      </c>
      <c r="B14" s="14"/>
      <c r="C14" s="14"/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0</v>
      </c>
      <c r="C16" s="13">
        <f t="shared" ref="C16:G16" si="1">+SUM(C17:C43)</f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118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116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53100</v>
      </c>
      <c r="C44" s="13">
        <f t="shared" si="2"/>
        <v>520300</v>
      </c>
      <c r="D44" s="13">
        <f t="shared" si="2"/>
        <v>109538</v>
      </c>
      <c r="E44" s="13">
        <f t="shared" si="2"/>
        <v>269731</v>
      </c>
      <c r="F44" s="13">
        <f t="shared" si="2"/>
        <v>406564</v>
      </c>
      <c r="G44" s="13">
        <f t="shared" si="2"/>
        <v>519508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43</v>
      </c>
      <c r="C46" s="46">
        <v>103</v>
      </c>
      <c r="D46" s="46">
        <v>96</v>
      </c>
      <c r="E46" s="46">
        <v>95</v>
      </c>
      <c r="F46" s="46">
        <v>93</v>
      </c>
      <c r="G46" s="46">
        <v>95</v>
      </c>
    </row>
    <row r="47" spans="1:7" ht="15.75" x14ac:dyDescent="0.2">
      <c r="A47" s="25"/>
    </row>
    <row r="48" spans="1:7" ht="12.75" customHeight="1" x14ac:dyDescent="0.2">
      <c r="A48" s="74" t="s">
        <v>71</v>
      </c>
      <c r="B48" s="75"/>
      <c r="C48" s="75"/>
      <c r="D48" s="75"/>
      <c r="E48" s="75"/>
      <c r="F48" s="75"/>
      <c r="G48" s="75"/>
    </row>
    <row r="49" spans="1:7" x14ac:dyDescent="0.2">
      <c r="A49" s="75"/>
      <c r="B49" s="75"/>
      <c r="C49" s="75"/>
      <c r="D49" s="75"/>
      <c r="E49" s="75"/>
      <c r="F49" s="75"/>
      <c r="G49" s="75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</sheetPr>
  <dimension ref="A3:H51"/>
  <sheetViews>
    <sheetView zoomScale="110" zoomScaleNormal="110" workbookViewId="0">
      <pane xSplit="1" ySplit="9" topLeftCell="B17" activePane="bottomRight" state="frozen"/>
      <selection activeCell="A9" sqref="A9:H9"/>
      <selection pane="topRight" activeCell="A9" sqref="A9:H9"/>
      <selection pane="bottomLeft" activeCell="A9" sqref="A9:H9"/>
      <selection pane="bottomRight" activeCell="B24" sqref="B24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7" t="s">
        <v>0</v>
      </c>
      <c r="B3" s="57"/>
      <c r="C3" s="57"/>
      <c r="D3" s="57"/>
      <c r="E3" s="57"/>
      <c r="F3" s="57"/>
      <c r="G3" s="57"/>
    </row>
    <row r="4" spans="1:7" ht="15.75" x14ac:dyDescent="0.2">
      <c r="A4" s="58" t="s">
        <v>119</v>
      </c>
      <c r="B4" s="58"/>
      <c r="C4" s="58"/>
      <c r="D4" s="58"/>
      <c r="E4" s="58"/>
      <c r="F4" s="58"/>
      <c r="G4" s="58"/>
    </row>
    <row r="5" spans="1:7" ht="13.5" thickBot="1" x14ac:dyDescent="0.25">
      <c r="A5" s="70" t="s">
        <v>1</v>
      </c>
      <c r="B5" s="70"/>
      <c r="C5" s="70"/>
      <c r="D5" s="70"/>
      <c r="E5" s="70"/>
      <c r="F5" s="70"/>
      <c r="G5" s="70"/>
    </row>
    <row r="6" spans="1:7" ht="13.5" thickBot="1" x14ac:dyDescent="0.25">
      <c r="A6" s="71" t="s">
        <v>25</v>
      </c>
      <c r="B6" s="72"/>
      <c r="C6" s="72"/>
      <c r="D6" s="72"/>
      <c r="E6" s="72"/>
      <c r="F6" s="72"/>
      <c r="G6" s="73"/>
    </row>
    <row r="7" spans="1:7" ht="12.75" customHeight="1" x14ac:dyDescent="0.2">
      <c r="A7" s="21" t="s">
        <v>2</v>
      </c>
      <c r="B7" s="67" t="s">
        <v>66</v>
      </c>
      <c r="C7" s="64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8"/>
      <c r="C8" s="65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9"/>
      <c r="C9" s="66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31107574</v>
      </c>
      <c r="C10" s="13">
        <f t="shared" si="0"/>
        <v>41910040</v>
      </c>
      <c r="D10" s="13">
        <f t="shared" si="0"/>
        <v>5991477</v>
      </c>
      <c r="E10" s="13">
        <f t="shared" si="0"/>
        <v>15098995</v>
      </c>
      <c r="F10" s="13">
        <f t="shared" si="0"/>
        <v>20337253</v>
      </c>
      <c r="G10" s="13">
        <f t="shared" si="0"/>
        <v>39287600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20578900</v>
      </c>
      <c r="C12" s="14">
        <v>23155080</v>
      </c>
      <c r="D12" s="14">
        <v>4724227</v>
      </c>
      <c r="E12" s="14">
        <v>9841241</v>
      </c>
      <c r="F12" s="14">
        <v>14970360</v>
      </c>
      <c r="G12" s="14">
        <v>22585786</v>
      </c>
    </row>
    <row r="13" spans="1:7" ht="13.5" thickBot="1" x14ac:dyDescent="0.25">
      <c r="A13" s="24" t="s">
        <v>9</v>
      </c>
      <c r="B13" s="14">
        <v>10059974</v>
      </c>
      <c r="C13" s="14">
        <v>10189357</v>
      </c>
      <c r="D13" s="14">
        <v>1243644</v>
      </c>
      <c r="E13" s="14">
        <v>5209052</v>
      </c>
      <c r="F13" s="14">
        <v>5201548</v>
      </c>
      <c r="G13" s="14">
        <v>8212324</v>
      </c>
    </row>
    <row r="14" spans="1:7" ht="13.5" thickBot="1" x14ac:dyDescent="0.25">
      <c r="A14" s="24" t="s">
        <v>10</v>
      </c>
      <c r="B14" s="14">
        <v>468700</v>
      </c>
      <c r="C14" s="14">
        <v>8565603</v>
      </c>
      <c r="D14" s="14">
        <v>23606</v>
      </c>
      <c r="E14" s="14">
        <v>48702</v>
      </c>
      <c r="F14" s="14">
        <v>165345</v>
      </c>
      <c r="G14" s="14">
        <v>8489490</v>
      </c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2752526</v>
      </c>
      <c r="C16" s="13">
        <f t="shared" ref="C16:G16" si="1">+SUM(C17:C43)</f>
        <v>8731050</v>
      </c>
      <c r="D16" s="13">
        <f t="shared" si="1"/>
        <v>185434</v>
      </c>
      <c r="E16" s="13">
        <f t="shared" si="1"/>
        <v>744445</v>
      </c>
      <c r="F16" s="13">
        <f t="shared" si="1"/>
        <v>3076167</v>
      </c>
      <c r="G16" s="13">
        <f t="shared" si="1"/>
        <v>8659346</v>
      </c>
    </row>
    <row r="17" spans="1:8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8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8" s="20" customFormat="1" ht="39" hidden="1" thickBot="1" x14ac:dyDescent="0.25">
      <c r="A19" s="29" t="s">
        <v>72</v>
      </c>
      <c r="B19" s="47"/>
      <c r="C19" s="47"/>
      <c r="D19" s="47"/>
      <c r="E19" s="47"/>
      <c r="F19" s="47"/>
      <c r="G19" s="47"/>
    </row>
    <row r="20" spans="1:8" s="20" customFormat="1" ht="39" thickBot="1" x14ac:dyDescent="0.25">
      <c r="A20" s="49" t="s">
        <v>31</v>
      </c>
      <c r="B20" s="47">
        <v>165000</v>
      </c>
      <c r="C20" s="47">
        <f>1662+223014+280</f>
        <v>224956</v>
      </c>
      <c r="D20" s="47"/>
      <c r="E20" s="47">
        <v>180540</v>
      </c>
      <c r="F20" s="47">
        <v>206713</v>
      </c>
      <c r="G20" s="47">
        <f>1662+206550+280</f>
        <v>208492</v>
      </c>
      <c r="H20" s="48"/>
    </row>
    <row r="21" spans="1:8" s="20" customFormat="1" ht="39" thickBot="1" x14ac:dyDescent="0.25">
      <c r="A21" s="49" t="s">
        <v>30</v>
      </c>
      <c r="B21" s="47">
        <v>794900</v>
      </c>
      <c r="C21" s="47">
        <v>20472</v>
      </c>
      <c r="D21" s="47"/>
      <c r="E21" s="47">
        <v>5358</v>
      </c>
      <c r="F21" s="47">
        <v>5358</v>
      </c>
      <c r="G21" s="47">
        <v>20472</v>
      </c>
      <c r="H21" s="48"/>
    </row>
    <row r="22" spans="1:8" s="20" customFormat="1" ht="51.75" thickBot="1" x14ac:dyDescent="0.25">
      <c r="A22" s="49" t="s">
        <v>32</v>
      </c>
      <c r="B22" s="47">
        <v>860500</v>
      </c>
      <c r="C22" s="47">
        <v>295600</v>
      </c>
      <c r="D22" s="47"/>
      <c r="E22" s="47"/>
      <c r="F22" s="47">
        <v>103940</v>
      </c>
      <c r="G22" s="47">
        <v>295600</v>
      </c>
      <c r="H22" s="48"/>
    </row>
    <row r="23" spans="1:8" s="20" customFormat="1" ht="26.25" thickBot="1" x14ac:dyDescent="0.25">
      <c r="A23" s="49" t="s">
        <v>73</v>
      </c>
      <c r="B23" s="47">
        <v>864126</v>
      </c>
      <c r="C23" s="47">
        <v>864126</v>
      </c>
      <c r="D23" s="47"/>
      <c r="E23" s="47"/>
      <c r="F23" s="47"/>
      <c r="G23" s="47">
        <v>817819</v>
      </c>
      <c r="H23" s="48"/>
    </row>
    <row r="24" spans="1:8" s="20" customFormat="1" ht="26.25" thickBot="1" x14ac:dyDescent="0.25">
      <c r="A24" s="49" t="s">
        <v>33</v>
      </c>
      <c r="B24" s="47">
        <v>68000</v>
      </c>
      <c r="C24" s="47">
        <v>4947</v>
      </c>
      <c r="D24" s="47"/>
      <c r="E24" s="47"/>
      <c r="F24" s="47">
        <v>4845</v>
      </c>
      <c r="G24" s="47">
        <v>4883</v>
      </c>
      <c r="H24" s="48"/>
    </row>
    <row r="25" spans="1:8" s="20" customFormat="1" ht="13.5" thickBot="1" x14ac:dyDescent="0.25">
      <c r="A25" s="49" t="s">
        <v>36</v>
      </c>
      <c r="B25" s="47"/>
      <c r="C25" s="47">
        <v>1583951</v>
      </c>
      <c r="D25" s="47">
        <v>185434</v>
      </c>
      <c r="E25" s="47">
        <v>423665</v>
      </c>
      <c r="F25" s="47">
        <v>928245</v>
      </c>
      <c r="G25" s="47">
        <v>1583951</v>
      </c>
      <c r="H25" s="48"/>
    </row>
    <row r="26" spans="1:8" s="20" customFormat="1" ht="13.5" thickBot="1" x14ac:dyDescent="0.25">
      <c r="A26" s="49" t="s">
        <v>117</v>
      </c>
      <c r="B26" s="47"/>
      <c r="C26" s="47">
        <v>4023418</v>
      </c>
      <c r="D26" s="47"/>
      <c r="E26" s="47"/>
      <c r="F26" s="47">
        <v>1532047</v>
      </c>
      <c r="G26" s="47">
        <v>4023191</v>
      </c>
      <c r="H26" s="48"/>
    </row>
    <row r="27" spans="1:8" s="20" customFormat="1" ht="26.25" thickBot="1" x14ac:dyDescent="0.25">
      <c r="A27" s="49" t="s">
        <v>118</v>
      </c>
      <c r="B27" s="47"/>
      <c r="C27" s="47">
        <v>1379148</v>
      </c>
      <c r="D27" s="47"/>
      <c r="E27" s="47"/>
      <c r="F27" s="47">
        <v>87226</v>
      </c>
      <c r="G27" s="47">
        <v>1370506</v>
      </c>
      <c r="H27" s="48"/>
    </row>
    <row r="28" spans="1:8" s="20" customFormat="1" ht="39" thickBot="1" x14ac:dyDescent="0.25">
      <c r="A28" s="49" t="s">
        <v>115</v>
      </c>
      <c r="B28" s="47"/>
      <c r="C28" s="47">
        <f>151598+182834</f>
        <v>334432</v>
      </c>
      <c r="D28" s="47"/>
      <c r="E28" s="47">
        <v>134882</v>
      </c>
      <c r="F28" s="47">
        <v>207793</v>
      </c>
      <c r="G28" s="47">
        <f>151598+182834</f>
        <v>334432</v>
      </c>
      <c r="H28" s="48"/>
    </row>
    <row r="29" spans="1:8" s="20" customFormat="1" ht="26.25" hidden="1" thickBot="1" x14ac:dyDescent="0.25">
      <c r="A29" s="29" t="s">
        <v>116</v>
      </c>
      <c r="B29" s="47"/>
      <c r="C29" s="47"/>
      <c r="D29" s="47"/>
      <c r="E29" s="47"/>
      <c r="F29" s="47"/>
      <c r="G29" s="47"/>
      <c r="H29" s="48"/>
    </row>
    <row r="30" spans="1:8" s="20" customFormat="1" ht="26.25" hidden="1" thickBot="1" x14ac:dyDescent="0.25">
      <c r="A30" s="29" t="s">
        <v>34</v>
      </c>
      <c r="B30" s="47"/>
      <c r="C30" s="47"/>
      <c r="D30" s="47"/>
      <c r="E30" s="47"/>
      <c r="F30" s="47"/>
      <c r="G30" s="47"/>
      <c r="H30" s="48"/>
    </row>
    <row r="31" spans="1:8" s="20" customFormat="1" ht="26.25" hidden="1" thickBot="1" x14ac:dyDescent="0.25">
      <c r="A31" s="29" t="s">
        <v>80</v>
      </c>
      <c r="B31" s="47"/>
      <c r="C31" s="47"/>
      <c r="D31" s="47"/>
      <c r="E31" s="47"/>
      <c r="F31" s="47"/>
      <c r="G31" s="47"/>
      <c r="H31" s="48"/>
    </row>
    <row r="32" spans="1:8" s="20" customFormat="1" ht="39" hidden="1" thickBot="1" x14ac:dyDescent="0.25">
      <c r="A32" s="29" t="s">
        <v>81</v>
      </c>
      <c r="B32" s="47"/>
      <c r="C32" s="47"/>
      <c r="D32" s="47"/>
      <c r="E32" s="47"/>
      <c r="F32" s="47"/>
      <c r="G32" s="47"/>
      <c r="H32" s="48"/>
    </row>
    <row r="33" spans="1:8" s="20" customFormat="1" ht="64.5" hidden="1" thickBot="1" x14ac:dyDescent="0.25">
      <c r="A33" s="29" t="s">
        <v>82</v>
      </c>
      <c r="B33" s="47"/>
      <c r="C33" s="47"/>
      <c r="D33" s="47"/>
      <c r="E33" s="47"/>
      <c r="F33" s="47"/>
      <c r="G33" s="47"/>
      <c r="H33" s="48"/>
    </row>
    <row r="34" spans="1:8" s="20" customFormat="1" ht="13.5" hidden="1" thickBot="1" x14ac:dyDescent="0.25">
      <c r="A34" s="29" t="s">
        <v>65</v>
      </c>
      <c r="B34" s="19"/>
      <c r="C34" s="19"/>
      <c r="D34" s="19"/>
      <c r="E34" s="19"/>
      <c r="F34" s="19"/>
      <c r="G34" s="19"/>
      <c r="H34" s="48"/>
    </row>
    <row r="35" spans="1:8" s="20" customFormat="1" ht="64.5" hidden="1" thickBot="1" x14ac:dyDescent="0.25">
      <c r="A35" s="29" t="s">
        <v>83</v>
      </c>
      <c r="B35" s="19"/>
      <c r="C35" s="19"/>
      <c r="D35" s="19"/>
      <c r="E35" s="19"/>
      <c r="F35" s="19"/>
      <c r="G35" s="19"/>
      <c r="H35" s="48"/>
    </row>
    <row r="36" spans="1:8" s="20" customFormat="1" ht="26.25" hidden="1" thickBot="1" x14ac:dyDescent="0.25">
      <c r="A36" s="29" t="s">
        <v>35</v>
      </c>
      <c r="B36" s="19"/>
      <c r="C36" s="19"/>
      <c r="D36" s="19"/>
      <c r="E36" s="19"/>
      <c r="F36" s="19"/>
      <c r="G36" s="19"/>
      <c r="H36" s="48"/>
    </row>
    <row r="37" spans="1:8" s="20" customFormat="1" ht="51.75" hidden="1" thickBot="1" x14ac:dyDescent="0.25">
      <c r="A37" s="29" t="s">
        <v>84</v>
      </c>
      <c r="B37" s="19"/>
      <c r="C37" s="19"/>
      <c r="D37" s="19"/>
      <c r="E37" s="19"/>
      <c r="F37" s="19"/>
      <c r="G37" s="19"/>
      <c r="H37" s="48"/>
    </row>
    <row r="38" spans="1:8" s="20" customFormat="1" ht="39" hidden="1" thickBot="1" x14ac:dyDescent="0.25">
      <c r="A38" s="29" t="s">
        <v>85</v>
      </c>
      <c r="B38" s="19"/>
      <c r="C38" s="19"/>
      <c r="D38" s="19"/>
      <c r="E38" s="19"/>
      <c r="F38" s="19"/>
      <c r="G38" s="19"/>
      <c r="H38" s="48"/>
    </row>
    <row r="39" spans="1:8" s="20" customFormat="1" ht="39" hidden="1" thickBot="1" x14ac:dyDescent="0.25">
      <c r="A39" s="29" t="s">
        <v>86</v>
      </c>
      <c r="B39" s="19"/>
      <c r="C39" s="19"/>
      <c r="D39" s="19"/>
      <c r="E39" s="19"/>
      <c r="F39" s="19"/>
      <c r="G39" s="19"/>
      <c r="H39" s="48"/>
    </row>
    <row r="40" spans="1:8" s="20" customFormat="1" ht="26.25" hidden="1" thickBot="1" x14ac:dyDescent="0.25">
      <c r="A40" s="29" t="s">
        <v>87</v>
      </c>
      <c r="B40" s="19"/>
      <c r="C40" s="19"/>
      <c r="D40" s="19"/>
      <c r="E40" s="19"/>
      <c r="F40" s="19"/>
      <c r="G40" s="19"/>
      <c r="H40" s="48"/>
    </row>
    <row r="41" spans="1:8" s="20" customFormat="1" ht="90" hidden="1" thickBot="1" x14ac:dyDescent="0.25">
      <c r="A41" s="29" t="s">
        <v>88</v>
      </c>
      <c r="B41" s="19"/>
      <c r="C41" s="19"/>
      <c r="D41" s="19"/>
      <c r="E41" s="19"/>
      <c r="F41" s="19"/>
      <c r="G41" s="19"/>
      <c r="H41" s="48"/>
    </row>
    <row r="42" spans="1:8" s="20" customFormat="1" ht="13.5" hidden="1" thickBot="1" x14ac:dyDescent="0.25">
      <c r="A42" s="27"/>
      <c r="B42" s="19"/>
      <c r="C42" s="19"/>
      <c r="D42" s="19"/>
      <c r="E42" s="19"/>
      <c r="F42" s="19"/>
      <c r="G42" s="19"/>
      <c r="H42" s="48"/>
    </row>
    <row r="43" spans="1:8" ht="13.5" thickBot="1" x14ac:dyDescent="0.25">
      <c r="A43" s="22"/>
      <c r="B43" s="14"/>
      <c r="C43" s="14"/>
      <c r="D43" s="14"/>
      <c r="E43" s="14"/>
      <c r="F43" s="14"/>
      <c r="G43" s="14"/>
    </row>
    <row r="44" spans="1:8" ht="13.5" thickBot="1" x14ac:dyDescent="0.25">
      <c r="A44" s="23" t="s">
        <v>12</v>
      </c>
      <c r="B44" s="13">
        <f t="shared" ref="B44:G44" si="2">+B16+B10</f>
        <v>33860100</v>
      </c>
      <c r="C44" s="13">
        <f t="shared" si="2"/>
        <v>50641090</v>
      </c>
      <c r="D44" s="13">
        <f t="shared" si="2"/>
        <v>6176911</v>
      </c>
      <c r="E44" s="13">
        <f t="shared" si="2"/>
        <v>15843440</v>
      </c>
      <c r="F44" s="13">
        <f t="shared" si="2"/>
        <v>23413420</v>
      </c>
      <c r="G44" s="13">
        <f t="shared" si="2"/>
        <v>47946946</v>
      </c>
    </row>
    <row r="45" spans="1:8" ht="13.5" thickBot="1" x14ac:dyDescent="0.25">
      <c r="A45" s="22"/>
      <c r="B45" s="14"/>
      <c r="C45" s="14"/>
      <c r="D45" s="14"/>
      <c r="E45" s="14"/>
      <c r="F45" s="14"/>
      <c r="G45" s="14"/>
    </row>
    <row r="46" spans="1:8" ht="13.5" thickBot="1" x14ac:dyDescent="0.25">
      <c r="A46" s="22" t="s">
        <v>13</v>
      </c>
      <c r="B46" s="46">
        <v>905</v>
      </c>
      <c r="C46" s="46">
        <v>871</v>
      </c>
      <c r="D46" s="46">
        <v>798</v>
      </c>
      <c r="E46" s="46">
        <v>794</v>
      </c>
      <c r="F46" s="46">
        <v>781</v>
      </c>
      <c r="G46" s="46">
        <v>773</v>
      </c>
    </row>
    <row r="47" spans="1:8" ht="15.75" x14ac:dyDescent="0.2">
      <c r="A47" s="25"/>
    </row>
    <row r="48" spans="1:8" ht="12.75" customHeight="1" x14ac:dyDescent="0.2">
      <c r="A48" s="74" t="s">
        <v>71</v>
      </c>
      <c r="B48" s="75"/>
      <c r="C48" s="75"/>
      <c r="D48" s="75"/>
      <c r="E48" s="75"/>
      <c r="F48" s="75"/>
      <c r="G48" s="75"/>
    </row>
    <row r="49" spans="1:7" x14ac:dyDescent="0.2">
      <c r="A49" s="75"/>
      <c r="B49" s="75"/>
      <c r="C49" s="75"/>
      <c r="D49" s="75"/>
      <c r="E49" s="75"/>
      <c r="F49" s="75"/>
      <c r="G49" s="75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A3:G51"/>
  <sheetViews>
    <sheetView zoomScale="110" zoomScaleNormal="110" workbookViewId="0">
      <pane xSplit="1" ySplit="9" topLeftCell="B10" activePane="bottomRight" state="frozen"/>
      <selection activeCell="A9" sqref="A9:H9"/>
      <selection pane="topRight" activeCell="A9" sqref="A9:H9"/>
      <selection pane="bottomLeft" activeCell="A9" sqref="A9:H9"/>
      <selection pane="bottomRight" activeCell="B53" sqref="B53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7" t="s">
        <v>0</v>
      </c>
      <c r="B3" s="57"/>
      <c r="C3" s="57"/>
      <c r="D3" s="57"/>
      <c r="E3" s="57"/>
      <c r="F3" s="57"/>
      <c r="G3" s="57"/>
    </row>
    <row r="4" spans="1:7" ht="15.75" x14ac:dyDescent="0.2">
      <c r="A4" s="58" t="s">
        <v>119</v>
      </c>
      <c r="B4" s="58"/>
      <c r="C4" s="58"/>
      <c r="D4" s="58"/>
      <c r="E4" s="58"/>
      <c r="F4" s="58"/>
      <c r="G4" s="58"/>
    </row>
    <row r="5" spans="1:7" ht="13.5" thickBot="1" x14ac:dyDescent="0.25">
      <c r="A5" s="70" t="s">
        <v>1</v>
      </c>
      <c r="B5" s="70"/>
      <c r="C5" s="70"/>
      <c r="D5" s="70"/>
      <c r="E5" s="70"/>
      <c r="F5" s="70"/>
      <c r="G5" s="70"/>
    </row>
    <row r="6" spans="1:7" ht="13.5" thickBot="1" x14ac:dyDescent="0.25">
      <c r="A6" s="71" t="s">
        <v>26</v>
      </c>
      <c r="B6" s="72"/>
      <c r="C6" s="72"/>
      <c r="D6" s="72"/>
      <c r="E6" s="72"/>
      <c r="F6" s="72"/>
      <c r="G6" s="73"/>
    </row>
    <row r="7" spans="1:7" ht="12.75" customHeight="1" x14ac:dyDescent="0.2">
      <c r="A7" s="21" t="s">
        <v>2</v>
      </c>
      <c r="B7" s="67" t="s">
        <v>66</v>
      </c>
      <c r="C7" s="64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8"/>
      <c r="C8" s="65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9"/>
      <c r="C9" s="66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299900</v>
      </c>
      <c r="C10" s="13">
        <f t="shared" si="0"/>
        <v>229900</v>
      </c>
      <c r="D10" s="13">
        <f t="shared" si="0"/>
        <v>40230</v>
      </c>
      <c r="E10" s="13">
        <f t="shared" si="0"/>
        <v>93777</v>
      </c>
      <c r="F10" s="13">
        <f t="shared" si="0"/>
        <v>155636</v>
      </c>
      <c r="G10" s="13">
        <f t="shared" si="0"/>
        <v>221306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272900</v>
      </c>
      <c r="C12" s="14">
        <v>222900</v>
      </c>
      <c r="D12" s="14">
        <v>40122</v>
      </c>
      <c r="E12" s="14">
        <v>93514</v>
      </c>
      <c r="F12" s="14">
        <v>155167</v>
      </c>
      <c r="G12" s="14">
        <v>220720</v>
      </c>
    </row>
    <row r="13" spans="1:7" ht="13.5" thickBot="1" x14ac:dyDescent="0.25">
      <c r="A13" s="24" t="s">
        <v>9</v>
      </c>
      <c r="B13" s="14">
        <v>27000</v>
      </c>
      <c r="C13" s="14">
        <v>7000</v>
      </c>
      <c r="D13" s="14">
        <v>108</v>
      </c>
      <c r="E13" s="14">
        <v>263</v>
      </c>
      <c r="F13" s="14">
        <v>469</v>
      </c>
      <c r="G13" s="14">
        <v>586</v>
      </c>
    </row>
    <row r="14" spans="1:7" ht="13.5" thickBot="1" x14ac:dyDescent="0.25">
      <c r="A14" s="24" t="s">
        <v>10</v>
      </c>
      <c r="B14" s="14"/>
      <c r="C14" s="14"/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38770000</v>
      </c>
      <c r="C16" s="13">
        <f t="shared" ref="C16:G16" si="1">+SUM(C17:C43)</f>
        <v>53935000</v>
      </c>
      <c r="D16" s="13">
        <f t="shared" si="1"/>
        <v>10627867</v>
      </c>
      <c r="E16" s="13">
        <f t="shared" si="1"/>
        <v>20102555</v>
      </c>
      <c r="F16" s="13">
        <f t="shared" si="1"/>
        <v>32751643</v>
      </c>
      <c r="G16" s="13">
        <f t="shared" si="1"/>
        <v>53934550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118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116</v>
      </c>
      <c r="B29" s="14"/>
      <c r="C29" s="14"/>
      <c r="D29" s="14"/>
      <c r="E29" s="14"/>
      <c r="F29" s="14"/>
      <c r="G29" s="14"/>
    </row>
    <row r="30" spans="1:7" ht="26.25" thickBot="1" x14ac:dyDescent="0.25">
      <c r="A30" s="28" t="s">
        <v>34</v>
      </c>
      <c r="B30" s="14">
        <v>38770000</v>
      </c>
      <c r="C30" s="14">
        <v>53935000</v>
      </c>
      <c r="D30" s="14">
        <v>10627867</v>
      </c>
      <c r="E30" s="14">
        <v>20102555</v>
      </c>
      <c r="F30" s="14">
        <v>32751643</v>
      </c>
      <c r="G30" s="14">
        <v>53934550</v>
      </c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39069900</v>
      </c>
      <c r="C44" s="13">
        <f t="shared" si="2"/>
        <v>54164900</v>
      </c>
      <c r="D44" s="13">
        <f t="shared" si="2"/>
        <v>10668097</v>
      </c>
      <c r="E44" s="13">
        <f t="shared" si="2"/>
        <v>20196332</v>
      </c>
      <c r="F44" s="13">
        <f t="shared" si="2"/>
        <v>32907279</v>
      </c>
      <c r="G44" s="13">
        <f t="shared" si="2"/>
        <v>54155856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5</v>
      </c>
      <c r="C46" s="46">
        <v>5</v>
      </c>
      <c r="D46" s="46">
        <v>4</v>
      </c>
      <c r="E46" s="46">
        <v>4</v>
      </c>
      <c r="F46" s="46">
        <v>4</v>
      </c>
      <c r="G46" s="46">
        <v>4</v>
      </c>
    </row>
    <row r="47" spans="1:7" ht="15.75" x14ac:dyDescent="0.2">
      <c r="A47" s="25"/>
    </row>
    <row r="48" spans="1:7" ht="12.75" customHeight="1" x14ac:dyDescent="0.2">
      <c r="A48" s="74" t="s">
        <v>71</v>
      </c>
      <c r="B48" s="75"/>
      <c r="C48" s="75"/>
      <c r="D48" s="75"/>
      <c r="E48" s="75"/>
      <c r="F48" s="75"/>
      <c r="G48" s="75"/>
    </row>
    <row r="49" spans="1:7" x14ac:dyDescent="0.2">
      <c r="A49" s="75"/>
      <c r="B49" s="75"/>
      <c r="C49" s="75"/>
      <c r="D49" s="75"/>
      <c r="E49" s="75"/>
      <c r="F49" s="75"/>
      <c r="G49" s="75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3:G51"/>
  <sheetViews>
    <sheetView topLeftCell="A2" zoomScale="110" zoomScaleNormal="110" workbookViewId="0">
      <pane xSplit="1" ySplit="8" topLeftCell="B10" activePane="bottomRight" state="frozen"/>
      <selection activeCell="A9" sqref="A9:H9"/>
      <selection pane="topRight" activeCell="A9" sqref="A9:H9"/>
      <selection pane="bottomLeft" activeCell="A9" sqref="A9:H9"/>
      <selection pane="bottomRight" activeCell="G54" sqref="G54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7" t="s">
        <v>0</v>
      </c>
      <c r="B3" s="57"/>
      <c r="C3" s="57"/>
      <c r="D3" s="57"/>
      <c r="E3" s="57"/>
      <c r="F3" s="57"/>
      <c r="G3" s="57"/>
    </row>
    <row r="4" spans="1:7" ht="15.75" x14ac:dyDescent="0.2">
      <c r="A4" s="58" t="s">
        <v>119</v>
      </c>
      <c r="B4" s="58"/>
      <c r="C4" s="58"/>
      <c r="D4" s="58"/>
      <c r="E4" s="58"/>
      <c r="F4" s="58"/>
      <c r="G4" s="58"/>
    </row>
    <row r="5" spans="1:7" ht="13.5" thickBot="1" x14ac:dyDescent="0.25">
      <c r="A5" s="70" t="s">
        <v>1</v>
      </c>
      <c r="B5" s="70"/>
      <c r="C5" s="70"/>
      <c r="D5" s="70"/>
      <c r="E5" s="70"/>
      <c r="F5" s="70"/>
      <c r="G5" s="70"/>
    </row>
    <row r="6" spans="1:7" ht="13.5" thickBot="1" x14ac:dyDescent="0.25">
      <c r="A6" s="71" t="s">
        <v>27</v>
      </c>
      <c r="B6" s="72"/>
      <c r="C6" s="72"/>
      <c r="D6" s="72"/>
      <c r="E6" s="72"/>
      <c r="F6" s="72"/>
      <c r="G6" s="73"/>
    </row>
    <row r="7" spans="1:7" ht="12.75" customHeight="1" x14ac:dyDescent="0.2">
      <c r="A7" s="21" t="s">
        <v>2</v>
      </c>
      <c r="B7" s="67" t="s">
        <v>66</v>
      </c>
      <c r="C7" s="64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8"/>
      <c r="C8" s="65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9"/>
      <c r="C9" s="66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8134000</v>
      </c>
      <c r="C10" s="13">
        <f t="shared" si="0"/>
        <v>8980379</v>
      </c>
      <c r="D10" s="13">
        <f t="shared" si="0"/>
        <v>2025494</v>
      </c>
      <c r="E10" s="13">
        <f t="shared" si="0"/>
        <v>4061150</v>
      </c>
      <c r="F10" s="13">
        <f t="shared" si="0"/>
        <v>6089537</v>
      </c>
      <c r="G10" s="13">
        <f t="shared" si="0"/>
        <v>8958663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7099000</v>
      </c>
      <c r="C12" s="14">
        <v>7336250</v>
      </c>
      <c r="D12" s="14">
        <v>1714881</v>
      </c>
      <c r="E12" s="14">
        <v>3521871</v>
      </c>
      <c r="F12" s="14">
        <v>5310232</v>
      </c>
      <c r="G12" s="14">
        <v>7325503</v>
      </c>
    </row>
    <row r="13" spans="1:7" ht="13.5" thickBot="1" x14ac:dyDescent="0.25">
      <c r="A13" s="24" t="s">
        <v>9</v>
      </c>
      <c r="B13" s="14">
        <v>710000</v>
      </c>
      <c r="C13" s="14">
        <v>1633161</v>
      </c>
      <c r="D13" s="14">
        <v>303245</v>
      </c>
      <c r="E13" s="14">
        <v>531911</v>
      </c>
      <c r="F13" s="14">
        <v>771937</v>
      </c>
      <c r="G13" s="14">
        <v>1622192</v>
      </c>
    </row>
    <row r="14" spans="1:7" ht="13.5" thickBot="1" x14ac:dyDescent="0.25">
      <c r="A14" s="24" t="s">
        <v>10</v>
      </c>
      <c r="B14" s="14">
        <v>325000</v>
      </c>
      <c r="C14" s="14">
        <v>10968</v>
      </c>
      <c r="D14" s="14">
        <v>7368</v>
      </c>
      <c r="E14" s="14">
        <v>7368</v>
      </c>
      <c r="F14" s="14">
        <v>7368</v>
      </c>
      <c r="G14" s="14">
        <v>10968</v>
      </c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0</v>
      </c>
      <c r="C16" s="13">
        <f t="shared" ref="C16:G16" si="1">+SUM(C17:C43)</f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118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116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8134000</v>
      </c>
      <c r="C44" s="13">
        <f t="shared" si="2"/>
        <v>8980379</v>
      </c>
      <c r="D44" s="13">
        <f t="shared" si="2"/>
        <v>2025494</v>
      </c>
      <c r="E44" s="13">
        <f t="shared" si="2"/>
        <v>4061150</v>
      </c>
      <c r="F44" s="13">
        <f t="shared" si="2"/>
        <v>6089537</v>
      </c>
      <c r="G44" s="13">
        <f t="shared" si="2"/>
        <v>8958663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384</v>
      </c>
      <c r="C46" s="46">
        <v>382</v>
      </c>
      <c r="D46" s="46">
        <v>321</v>
      </c>
      <c r="E46" s="46">
        <v>317</v>
      </c>
      <c r="F46" s="46">
        <v>317</v>
      </c>
      <c r="G46" s="46">
        <v>316</v>
      </c>
    </row>
    <row r="47" spans="1:7" ht="15.75" x14ac:dyDescent="0.2">
      <c r="A47" s="25"/>
    </row>
    <row r="48" spans="1:7" ht="12.75" customHeight="1" x14ac:dyDescent="0.2">
      <c r="A48" s="74" t="s">
        <v>71</v>
      </c>
      <c r="B48" s="75"/>
      <c r="C48" s="75"/>
      <c r="D48" s="75"/>
      <c r="E48" s="75"/>
      <c r="F48" s="75"/>
      <c r="G48" s="75"/>
    </row>
    <row r="49" spans="1:7" x14ac:dyDescent="0.2">
      <c r="A49" s="75"/>
      <c r="B49" s="75"/>
      <c r="C49" s="75"/>
      <c r="D49" s="75"/>
      <c r="E49" s="75"/>
      <c r="F49" s="75"/>
      <c r="G49" s="75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59999389629810485"/>
  </sheetPr>
  <dimension ref="A3:G51"/>
  <sheetViews>
    <sheetView topLeftCell="A2" zoomScale="110" zoomScaleNormal="110" workbookViewId="0">
      <selection activeCell="M52" sqref="M52"/>
    </sheetView>
  </sheetViews>
  <sheetFormatPr defaultRowHeight="12.75" x14ac:dyDescent="0.2"/>
  <cols>
    <col min="1" max="1" width="50" style="26" customWidth="1"/>
    <col min="2" max="2" width="15.1640625" customWidth="1"/>
    <col min="3" max="3" width="14.5" customWidth="1"/>
    <col min="4" max="4" width="16.33203125" customWidth="1"/>
    <col min="5" max="5" width="13.83203125" customWidth="1"/>
    <col min="6" max="6" width="15" customWidth="1"/>
    <col min="7" max="7" width="13.83203125" customWidth="1"/>
  </cols>
  <sheetData>
    <row r="3" spans="1:7" ht="15.75" x14ac:dyDescent="0.2">
      <c r="A3" s="57" t="s">
        <v>0</v>
      </c>
      <c r="B3" s="57"/>
      <c r="C3" s="57"/>
      <c r="D3" s="57"/>
      <c r="E3" s="57"/>
      <c r="F3" s="57"/>
      <c r="G3" s="57"/>
    </row>
    <row r="4" spans="1:7" ht="15.75" x14ac:dyDescent="0.2">
      <c r="A4" s="58" t="s">
        <v>119</v>
      </c>
      <c r="B4" s="58"/>
      <c r="C4" s="58"/>
      <c r="D4" s="58"/>
      <c r="E4" s="58"/>
      <c r="F4" s="58"/>
      <c r="G4" s="58"/>
    </row>
    <row r="5" spans="1:7" ht="13.5" thickBot="1" x14ac:dyDescent="0.25">
      <c r="A5" s="70" t="s">
        <v>1</v>
      </c>
      <c r="B5" s="70"/>
      <c r="C5" s="70"/>
      <c r="D5" s="70"/>
      <c r="E5" s="70"/>
      <c r="F5" s="70"/>
      <c r="G5" s="70"/>
    </row>
    <row r="6" spans="1:7" ht="13.5" thickBot="1" x14ac:dyDescent="0.25">
      <c r="A6" s="76" t="s">
        <v>75</v>
      </c>
      <c r="B6" s="72"/>
      <c r="C6" s="72"/>
      <c r="D6" s="72"/>
      <c r="E6" s="72"/>
      <c r="F6" s="72"/>
      <c r="G6" s="73"/>
    </row>
    <row r="7" spans="1:7" ht="12.75" customHeight="1" x14ac:dyDescent="0.2">
      <c r="A7" s="21" t="s">
        <v>2</v>
      </c>
      <c r="B7" s="67" t="s">
        <v>66</v>
      </c>
      <c r="C7" s="64" t="s">
        <v>67</v>
      </c>
      <c r="D7" s="3" t="s">
        <v>4</v>
      </c>
      <c r="E7" s="3" t="s">
        <v>4</v>
      </c>
      <c r="F7" s="3" t="s">
        <v>4</v>
      </c>
      <c r="G7" s="3" t="s">
        <v>4</v>
      </c>
    </row>
    <row r="8" spans="1:7" x14ac:dyDescent="0.2">
      <c r="A8" s="21" t="s">
        <v>3</v>
      </c>
      <c r="B8" s="68"/>
      <c r="C8" s="65"/>
      <c r="D8" s="1" t="s">
        <v>5</v>
      </c>
      <c r="E8" s="1" t="s">
        <v>5</v>
      </c>
      <c r="F8" s="1" t="s">
        <v>5</v>
      </c>
      <c r="G8" s="1" t="s">
        <v>5</v>
      </c>
    </row>
    <row r="9" spans="1:7" ht="41.25" customHeight="1" thickBot="1" x14ac:dyDescent="0.25">
      <c r="A9" s="22"/>
      <c r="B9" s="69"/>
      <c r="C9" s="66"/>
      <c r="D9" s="4" t="s">
        <v>113</v>
      </c>
      <c r="E9" s="2" t="s">
        <v>114</v>
      </c>
      <c r="F9" s="2" t="s">
        <v>68</v>
      </c>
      <c r="G9" s="2" t="s">
        <v>69</v>
      </c>
    </row>
    <row r="10" spans="1:7" ht="13.5" thickBot="1" x14ac:dyDescent="0.25">
      <c r="A10" s="23" t="s">
        <v>6</v>
      </c>
      <c r="B10" s="13">
        <f t="shared" ref="B10:G10" si="0">+B12+B13+B14</f>
        <v>31621300</v>
      </c>
      <c r="C10" s="13">
        <f t="shared" si="0"/>
        <v>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</row>
    <row r="11" spans="1:7" ht="13.5" thickBot="1" x14ac:dyDescent="0.25">
      <c r="A11" s="22" t="s">
        <v>7</v>
      </c>
      <c r="B11" s="14"/>
      <c r="C11" s="14"/>
      <c r="D11" s="14"/>
      <c r="E11" s="14"/>
      <c r="F11" s="14"/>
      <c r="G11" s="14"/>
    </row>
    <row r="12" spans="1:7" ht="13.5" thickBot="1" x14ac:dyDescent="0.25">
      <c r="A12" s="24" t="s">
        <v>8</v>
      </c>
      <c r="B12" s="14">
        <v>18958700</v>
      </c>
      <c r="C12" s="14"/>
      <c r="D12" s="14"/>
      <c r="E12" s="14"/>
      <c r="F12" s="14"/>
      <c r="G12" s="14"/>
    </row>
    <row r="13" spans="1:7" ht="13.5" thickBot="1" x14ac:dyDescent="0.25">
      <c r="A13" s="24" t="s">
        <v>9</v>
      </c>
      <c r="B13" s="14">
        <v>8025300</v>
      </c>
      <c r="C13" s="14"/>
      <c r="D13" s="14"/>
      <c r="E13" s="14"/>
      <c r="F13" s="14"/>
      <c r="G13" s="14"/>
    </row>
    <row r="14" spans="1:7" ht="13.5" thickBot="1" x14ac:dyDescent="0.25">
      <c r="A14" s="24" t="s">
        <v>10</v>
      </c>
      <c r="B14" s="14">
        <v>4637300</v>
      </c>
      <c r="C14" s="14"/>
      <c r="D14" s="14"/>
      <c r="E14" s="14"/>
      <c r="F14" s="14"/>
      <c r="G14" s="14"/>
    </row>
    <row r="15" spans="1:7" ht="13.5" thickBot="1" x14ac:dyDescent="0.25">
      <c r="A15" s="22"/>
      <c r="B15" s="14"/>
      <c r="C15" s="14"/>
      <c r="D15" s="14"/>
      <c r="E15" s="14"/>
      <c r="F15" s="14"/>
      <c r="G15" s="14"/>
    </row>
    <row r="16" spans="1:7" s="6" customFormat="1" ht="26.25" thickBot="1" x14ac:dyDescent="0.25">
      <c r="A16" s="23" t="s">
        <v>11</v>
      </c>
      <c r="B16" s="13">
        <f>+SUM(B17:B43)</f>
        <v>0</v>
      </c>
      <c r="C16" s="13">
        <f t="shared" ref="C16:G16" si="1">+SUM(C17:C43)</f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</row>
    <row r="17" spans="1:7" ht="13.5" thickBot="1" x14ac:dyDescent="0.25">
      <c r="A17" s="22" t="s">
        <v>17</v>
      </c>
      <c r="B17" s="14"/>
      <c r="C17" s="14"/>
      <c r="D17" s="14"/>
      <c r="E17" s="14"/>
      <c r="F17" s="14"/>
      <c r="G17" s="14"/>
    </row>
    <row r="18" spans="1:7" ht="26.25" hidden="1" thickBot="1" x14ac:dyDescent="0.25">
      <c r="A18" s="28" t="s">
        <v>29</v>
      </c>
      <c r="B18" s="14"/>
      <c r="C18" s="14"/>
      <c r="D18" s="14"/>
      <c r="E18" s="14"/>
      <c r="F18" s="14"/>
      <c r="G18" s="14"/>
    </row>
    <row r="19" spans="1:7" ht="39" hidden="1" thickBot="1" x14ac:dyDescent="0.25">
      <c r="A19" s="28" t="s">
        <v>72</v>
      </c>
      <c r="B19" s="14"/>
      <c r="C19" s="14"/>
      <c r="D19" s="14"/>
      <c r="E19" s="14"/>
      <c r="F19" s="14"/>
      <c r="G19" s="14"/>
    </row>
    <row r="20" spans="1:7" ht="39" hidden="1" thickBot="1" x14ac:dyDescent="0.25">
      <c r="A20" s="28" t="s">
        <v>31</v>
      </c>
      <c r="B20" s="14"/>
      <c r="C20" s="14"/>
      <c r="D20" s="14"/>
      <c r="E20" s="14"/>
      <c r="F20" s="14"/>
      <c r="G20" s="14"/>
    </row>
    <row r="21" spans="1:7" ht="39" hidden="1" thickBot="1" x14ac:dyDescent="0.25">
      <c r="A21" s="28" t="s">
        <v>30</v>
      </c>
      <c r="B21" s="14"/>
      <c r="C21" s="14"/>
      <c r="D21" s="14"/>
      <c r="E21" s="14"/>
      <c r="F21" s="14"/>
      <c r="G21" s="14"/>
    </row>
    <row r="22" spans="1:7" ht="51.75" hidden="1" thickBot="1" x14ac:dyDescent="0.25">
      <c r="A22" s="28" t="s">
        <v>32</v>
      </c>
      <c r="B22" s="14"/>
      <c r="C22" s="14"/>
      <c r="D22" s="14"/>
      <c r="E22" s="14"/>
      <c r="F22" s="14"/>
      <c r="G22" s="14"/>
    </row>
    <row r="23" spans="1:7" ht="26.25" hidden="1" thickBot="1" x14ac:dyDescent="0.25">
      <c r="A23" s="28" t="s">
        <v>73</v>
      </c>
      <c r="B23" s="14"/>
      <c r="C23" s="14"/>
      <c r="D23" s="14"/>
      <c r="E23" s="14"/>
      <c r="F23" s="14"/>
      <c r="G23" s="14"/>
    </row>
    <row r="24" spans="1:7" ht="26.25" hidden="1" thickBot="1" x14ac:dyDescent="0.25">
      <c r="A24" s="28" t="s">
        <v>33</v>
      </c>
      <c r="B24" s="14"/>
      <c r="C24" s="14"/>
      <c r="D24" s="14"/>
      <c r="E24" s="14"/>
      <c r="F24" s="14"/>
      <c r="G24" s="14"/>
    </row>
    <row r="25" spans="1:7" ht="13.5" hidden="1" thickBot="1" x14ac:dyDescent="0.25">
      <c r="A25" s="28" t="s">
        <v>36</v>
      </c>
      <c r="B25" s="14"/>
      <c r="C25" s="14"/>
      <c r="D25" s="14"/>
      <c r="E25" s="14"/>
      <c r="F25" s="14"/>
      <c r="G25" s="14"/>
    </row>
    <row r="26" spans="1:7" ht="13.5" hidden="1" thickBot="1" x14ac:dyDescent="0.25">
      <c r="A26" s="28" t="s">
        <v>117</v>
      </c>
      <c r="B26" s="14"/>
      <c r="C26" s="14"/>
      <c r="D26" s="14"/>
      <c r="E26" s="14"/>
      <c r="F26" s="14"/>
      <c r="G26" s="14"/>
    </row>
    <row r="27" spans="1:7" ht="26.25" hidden="1" thickBot="1" x14ac:dyDescent="0.25">
      <c r="A27" s="28" t="s">
        <v>118</v>
      </c>
      <c r="B27" s="14"/>
      <c r="C27" s="14"/>
      <c r="D27" s="14"/>
      <c r="E27" s="14"/>
      <c r="F27" s="14"/>
      <c r="G27" s="14"/>
    </row>
    <row r="28" spans="1:7" ht="39" hidden="1" thickBot="1" x14ac:dyDescent="0.25">
      <c r="A28" s="28" t="s">
        <v>115</v>
      </c>
      <c r="B28" s="14"/>
      <c r="C28" s="14"/>
      <c r="D28" s="14"/>
      <c r="E28" s="14"/>
      <c r="F28" s="14"/>
      <c r="G28" s="14"/>
    </row>
    <row r="29" spans="1:7" ht="26.25" hidden="1" thickBot="1" x14ac:dyDescent="0.25">
      <c r="A29" s="28" t="s">
        <v>116</v>
      </c>
      <c r="B29" s="14"/>
      <c r="C29" s="14"/>
      <c r="D29" s="14"/>
      <c r="E29" s="14"/>
      <c r="F29" s="14"/>
      <c r="G29" s="14"/>
    </row>
    <row r="30" spans="1:7" ht="26.25" hidden="1" thickBot="1" x14ac:dyDescent="0.25">
      <c r="A30" s="28" t="s">
        <v>34</v>
      </c>
      <c r="B30" s="14"/>
      <c r="C30" s="14"/>
      <c r="D30" s="14"/>
      <c r="E30" s="14"/>
      <c r="F30" s="14"/>
      <c r="G30" s="14"/>
    </row>
    <row r="31" spans="1:7" ht="26.25" hidden="1" thickBot="1" x14ac:dyDescent="0.25">
      <c r="A31" s="28" t="s">
        <v>80</v>
      </c>
      <c r="B31" s="14"/>
      <c r="C31" s="14"/>
      <c r="D31" s="14"/>
      <c r="E31" s="14"/>
      <c r="F31" s="14"/>
      <c r="G31" s="14"/>
    </row>
    <row r="32" spans="1:7" ht="39" hidden="1" thickBot="1" x14ac:dyDescent="0.25">
      <c r="A32" s="28" t="s">
        <v>81</v>
      </c>
      <c r="B32" s="14"/>
      <c r="C32" s="14"/>
      <c r="D32" s="14"/>
      <c r="E32" s="14"/>
      <c r="F32" s="14"/>
      <c r="G32" s="14"/>
    </row>
    <row r="33" spans="1:7" ht="64.5" hidden="1" thickBot="1" x14ac:dyDescent="0.25">
      <c r="A33" s="28" t="s">
        <v>82</v>
      </c>
      <c r="B33" s="14"/>
      <c r="C33" s="14"/>
      <c r="D33" s="14"/>
      <c r="E33" s="14"/>
      <c r="F33" s="14"/>
      <c r="G33" s="14"/>
    </row>
    <row r="34" spans="1:7" ht="13.5" hidden="1" thickBot="1" x14ac:dyDescent="0.25">
      <c r="A34" s="28" t="s">
        <v>65</v>
      </c>
      <c r="B34" s="14"/>
      <c r="C34" s="14"/>
      <c r="D34" s="14"/>
      <c r="E34" s="14"/>
      <c r="F34" s="14"/>
      <c r="G34" s="14"/>
    </row>
    <row r="35" spans="1:7" ht="64.5" hidden="1" thickBot="1" x14ac:dyDescent="0.25">
      <c r="A35" s="28" t="s">
        <v>83</v>
      </c>
      <c r="B35" s="14"/>
      <c r="C35" s="14"/>
      <c r="D35" s="14"/>
      <c r="E35" s="14"/>
      <c r="F35" s="14"/>
      <c r="G35" s="14"/>
    </row>
    <row r="36" spans="1:7" ht="26.25" hidden="1" thickBot="1" x14ac:dyDescent="0.25">
      <c r="A36" s="28" t="s">
        <v>35</v>
      </c>
      <c r="B36" s="14"/>
      <c r="C36" s="14"/>
      <c r="D36" s="14"/>
      <c r="E36" s="14"/>
      <c r="F36" s="14"/>
      <c r="G36" s="14"/>
    </row>
    <row r="37" spans="1:7" ht="51.75" hidden="1" thickBot="1" x14ac:dyDescent="0.25">
      <c r="A37" s="28" t="s">
        <v>84</v>
      </c>
      <c r="B37" s="14"/>
      <c r="C37" s="14"/>
      <c r="D37" s="14"/>
      <c r="E37" s="14"/>
      <c r="F37" s="14"/>
      <c r="G37" s="14"/>
    </row>
    <row r="38" spans="1:7" ht="39" hidden="1" thickBot="1" x14ac:dyDescent="0.25">
      <c r="A38" s="28" t="s">
        <v>85</v>
      </c>
      <c r="B38" s="14"/>
      <c r="C38" s="14"/>
      <c r="D38" s="14"/>
      <c r="E38" s="14"/>
      <c r="F38" s="14"/>
      <c r="G38" s="14"/>
    </row>
    <row r="39" spans="1:7" ht="39" hidden="1" thickBot="1" x14ac:dyDescent="0.25">
      <c r="A39" s="28" t="s">
        <v>86</v>
      </c>
      <c r="B39" s="14"/>
      <c r="C39" s="14"/>
      <c r="D39" s="14"/>
      <c r="E39" s="14"/>
      <c r="F39" s="14"/>
      <c r="G39" s="14"/>
    </row>
    <row r="40" spans="1:7" ht="26.25" hidden="1" thickBot="1" x14ac:dyDescent="0.25">
      <c r="A40" s="28" t="s">
        <v>87</v>
      </c>
      <c r="B40" s="14"/>
      <c r="C40" s="14"/>
      <c r="D40" s="14"/>
      <c r="E40" s="14"/>
      <c r="F40" s="14"/>
      <c r="G40" s="14"/>
    </row>
    <row r="41" spans="1:7" ht="90" hidden="1" thickBot="1" x14ac:dyDescent="0.25">
      <c r="A41" s="28" t="s">
        <v>88</v>
      </c>
      <c r="B41" s="14"/>
      <c r="C41" s="14"/>
      <c r="D41" s="14"/>
      <c r="E41" s="14"/>
      <c r="F41" s="14"/>
      <c r="G41" s="14"/>
    </row>
    <row r="42" spans="1:7" ht="13.5" hidden="1" thickBot="1" x14ac:dyDescent="0.25">
      <c r="A42" s="22"/>
      <c r="B42" s="14"/>
      <c r="C42" s="14"/>
      <c r="D42" s="14"/>
      <c r="E42" s="14"/>
      <c r="F42" s="14"/>
      <c r="G42" s="14"/>
    </row>
    <row r="43" spans="1:7" ht="13.5" thickBot="1" x14ac:dyDescent="0.25">
      <c r="A43" s="22"/>
      <c r="B43" s="14"/>
      <c r="C43" s="14"/>
      <c r="D43" s="14"/>
      <c r="E43" s="14"/>
      <c r="F43" s="14"/>
      <c r="G43" s="14"/>
    </row>
    <row r="44" spans="1:7" ht="13.5" thickBot="1" x14ac:dyDescent="0.25">
      <c r="A44" s="23" t="s">
        <v>12</v>
      </c>
      <c r="B44" s="13">
        <f t="shared" ref="B44:G44" si="2">+B16+B10</f>
        <v>31621300</v>
      </c>
      <c r="C44" s="13">
        <f t="shared" si="2"/>
        <v>0</v>
      </c>
      <c r="D44" s="13">
        <f t="shared" si="2"/>
        <v>0</v>
      </c>
      <c r="E44" s="13">
        <f t="shared" si="2"/>
        <v>0</v>
      </c>
      <c r="F44" s="13">
        <f t="shared" si="2"/>
        <v>0</v>
      </c>
      <c r="G44" s="13">
        <f t="shared" si="2"/>
        <v>0</v>
      </c>
    </row>
    <row r="45" spans="1:7" ht="13.5" thickBot="1" x14ac:dyDescent="0.25">
      <c r="A45" s="22"/>
      <c r="B45" s="14"/>
      <c r="C45" s="14"/>
      <c r="D45" s="14"/>
      <c r="E45" s="14"/>
      <c r="F45" s="14"/>
      <c r="G45" s="14"/>
    </row>
    <row r="46" spans="1:7" ht="13.5" thickBot="1" x14ac:dyDescent="0.25">
      <c r="A46" s="22" t="s">
        <v>13</v>
      </c>
      <c r="B46" s="46">
        <v>594</v>
      </c>
      <c r="C46" s="46"/>
      <c r="D46" s="46"/>
      <c r="E46" s="46"/>
      <c r="F46" s="46"/>
      <c r="G46" s="46"/>
    </row>
    <row r="47" spans="1:7" ht="15.75" x14ac:dyDescent="0.2">
      <c r="A47" s="25"/>
    </row>
    <row r="48" spans="1:7" ht="12.75" customHeight="1" x14ac:dyDescent="0.2">
      <c r="A48" s="74" t="s">
        <v>71</v>
      </c>
      <c r="B48" s="75"/>
      <c r="C48" s="75"/>
      <c r="D48" s="75"/>
      <c r="E48" s="75"/>
      <c r="F48" s="75"/>
      <c r="G48" s="75"/>
    </row>
    <row r="49" spans="1:7" x14ac:dyDescent="0.2">
      <c r="A49" s="75"/>
      <c r="B49" s="75"/>
      <c r="C49" s="75"/>
      <c r="D49" s="75"/>
      <c r="E49" s="75"/>
      <c r="F49" s="75"/>
      <c r="G49" s="75"/>
    </row>
    <row r="51" spans="1:7" ht="15.75" x14ac:dyDescent="0.2">
      <c r="A51" s="25"/>
    </row>
  </sheetData>
  <mergeCells count="7">
    <mergeCell ref="A48:G49"/>
    <mergeCell ref="A3:G3"/>
    <mergeCell ref="A4:G4"/>
    <mergeCell ref="A5:G5"/>
    <mergeCell ref="A6:G6"/>
    <mergeCell ref="B7:B9"/>
    <mergeCell ref="C7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политики+програми</vt:lpstr>
      <vt:lpstr>Програми-ОБЩО</vt:lpstr>
      <vt:lpstr>Програма 1</vt:lpstr>
      <vt:lpstr>Програма 2</vt:lpstr>
      <vt:lpstr>Програма 3</vt:lpstr>
      <vt:lpstr>Програма 4</vt:lpstr>
      <vt:lpstr>Програма 5</vt:lpstr>
      <vt:lpstr>Програма 6</vt:lpstr>
      <vt:lpstr>Програма 7</vt:lpstr>
      <vt:lpstr>Програма 8</vt:lpstr>
      <vt:lpstr>Програма 9</vt:lpstr>
      <vt:lpstr>Програма 10</vt:lpstr>
      <vt:lpstr>Програма 11</vt:lpstr>
      <vt:lpstr>Програма 12</vt:lpstr>
      <vt:lpstr>Програма 13</vt:lpstr>
      <vt:lpstr>Програма 14</vt:lpstr>
      <vt:lpstr>Програма 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Валерия Апостолова</cp:lastModifiedBy>
  <cp:lastPrinted>2022-04-26T17:07:17Z</cp:lastPrinted>
  <dcterms:created xsi:type="dcterms:W3CDTF">2016-04-01T09:51:31Z</dcterms:created>
  <dcterms:modified xsi:type="dcterms:W3CDTF">2023-02-23T14:04:29Z</dcterms:modified>
</cp:coreProperties>
</file>