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dimitrova\Documents\V A L E R I Y A\2025 Godina\PROGRAMEN budjet - OTCHET 2025\30 юни 2025\"/>
    </mc:Choice>
  </mc:AlternateContent>
  <bookViews>
    <workbookView xWindow="-120" yWindow="-120" windowWidth="20730" windowHeight="11160" tabRatio="901"/>
  </bookViews>
  <sheets>
    <sheet name="политики+програми" sheetId="2" r:id="rId1"/>
    <sheet name="Програми - ОБЩО" sheetId="1" r:id="rId2"/>
    <sheet name="Програма 1" sheetId="3" r:id="rId3"/>
    <sheet name="Програма 2" sheetId="4" r:id="rId4"/>
    <sheet name="Програма 3" sheetId="5" r:id="rId5"/>
    <sheet name="Програма 4" sheetId="6" r:id="rId6"/>
    <sheet name="Програма 5" sheetId="7" r:id="rId7"/>
    <sheet name="Програма 6" sheetId="8" r:id="rId8"/>
    <sheet name="Програма 7" sheetId="9" r:id="rId9"/>
    <sheet name="Програма 8" sheetId="10" r:id="rId10"/>
    <sheet name="Програма 9" sheetId="11" r:id="rId11"/>
  </sheets>
  <calcPr calcId="162913"/>
</workbook>
</file>

<file path=xl/calcChain.xml><?xml version="1.0" encoding="utf-8"?>
<calcChain xmlns="http://schemas.openxmlformats.org/spreadsheetml/2006/main">
  <c r="F21" i="6" l="1"/>
  <c r="H35" i="1" l="1"/>
  <c r="G35" i="1"/>
  <c r="F35" i="1"/>
  <c r="E35" i="1"/>
  <c r="D35" i="1"/>
  <c r="C35" i="1"/>
  <c r="C22" i="1"/>
  <c r="D22" i="1"/>
  <c r="E22" i="1"/>
  <c r="F22" i="1"/>
  <c r="G22" i="1"/>
  <c r="H22" i="1"/>
  <c r="C23" i="1"/>
  <c r="D23" i="1"/>
  <c r="E23" i="1"/>
  <c r="F23" i="1"/>
  <c r="G23" i="1"/>
  <c r="H23" i="1"/>
  <c r="C24" i="1"/>
  <c r="D24" i="1"/>
  <c r="E24" i="1"/>
  <c r="F24" i="1"/>
  <c r="G24" i="1"/>
  <c r="H24" i="1"/>
  <c r="C25" i="1"/>
  <c r="D25" i="1"/>
  <c r="E25" i="1"/>
  <c r="F25" i="1"/>
  <c r="G25" i="1"/>
  <c r="H25" i="1"/>
  <c r="C26" i="1"/>
  <c r="D26" i="1"/>
  <c r="E26" i="1"/>
  <c r="F26" i="1"/>
  <c r="G26" i="1"/>
  <c r="H26" i="1"/>
  <c r="C27" i="1"/>
  <c r="D27" i="1"/>
  <c r="E27" i="1"/>
  <c r="F27" i="1"/>
  <c r="G27" i="1"/>
  <c r="H27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C30" i="1"/>
  <c r="D30" i="1"/>
  <c r="E30" i="1"/>
  <c r="F30" i="1"/>
  <c r="G30" i="1"/>
  <c r="H30" i="1"/>
  <c r="C31" i="1"/>
  <c r="D31" i="1"/>
  <c r="E31" i="1"/>
  <c r="F31" i="1"/>
  <c r="G31" i="1"/>
  <c r="H31" i="1"/>
  <c r="E13" i="11"/>
  <c r="D13" i="11"/>
  <c r="C13" i="11"/>
  <c r="E13" i="10"/>
  <c r="C13" i="10"/>
  <c r="E13" i="9"/>
  <c r="C13" i="9"/>
  <c r="E13" i="8"/>
  <c r="D13" i="8"/>
  <c r="C13" i="8"/>
  <c r="D26" i="6"/>
  <c r="C26" i="6"/>
  <c r="D20" i="6"/>
  <c r="C20" i="6"/>
  <c r="E21" i="6"/>
  <c r="E13" i="6"/>
  <c r="C13" i="6"/>
  <c r="E13" i="4"/>
  <c r="E13" i="3"/>
  <c r="C29" i="1" l="1"/>
  <c r="D29" i="1"/>
  <c r="E29" i="1"/>
  <c r="F29" i="1"/>
  <c r="G29" i="1"/>
  <c r="H29" i="1"/>
  <c r="H28" i="1"/>
  <c r="G28" i="1"/>
  <c r="F28" i="1"/>
  <c r="E28" i="1"/>
  <c r="D28" i="1"/>
  <c r="C28" i="1"/>
  <c r="H21" i="1"/>
  <c r="G21" i="1"/>
  <c r="F21" i="1"/>
  <c r="E21" i="1"/>
  <c r="D21" i="1"/>
  <c r="C21" i="1"/>
  <c r="C13" i="1"/>
  <c r="D13" i="1"/>
  <c r="E13" i="1"/>
  <c r="F13" i="1"/>
  <c r="G13" i="1"/>
  <c r="H13" i="1"/>
  <c r="C14" i="1"/>
  <c r="D14" i="1"/>
  <c r="E14" i="1"/>
  <c r="F14" i="1"/>
  <c r="G14" i="1"/>
  <c r="H14" i="1"/>
  <c r="D12" i="1"/>
  <c r="E12" i="1"/>
  <c r="F12" i="1"/>
  <c r="G12" i="1"/>
  <c r="H12" i="1"/>
  <c r="C12" i="1"/>
  <c r="H16" i="11"/>
  <c r="G16" i="11"/>
  <c r="F16" i="11"/>
  <c r="E16" i="11"/>
  <c r="D16" i="11"/>
  <c r="C16" i="11"/>
  <c r="H10" i="11"/>
  <c r="H33" i="11" s="1"/>
  <c r="H28" i="2" s="1"/>
  <c r="G10" i="11"/>
  <c r="G33" i="11" s="1"/>
  <c r="G28" i="2" s="1"/>
  <c r="F10" i="11"/>
  <c r="E10" i="11"/>
  <c r="D10" i="11"/>
  <c r="C10" i="11"/>
  <c r="H16" i="10"/>
  <c r="G16" i="10"/>
  <c r="F16" i="10"/>
  <c r="E16" i="10"/>
  <c r="D16" i="10"/>
  <c r="C16" i="10"/>
  <c r="H10" i="10"/>
  <c r="H33" i="10" s="1"/>
  <c r="H27" i="2" s="1"/>
  <c r="G10" i="10"/>
  <c r="G33" i="10" s="1"/>
  <c r="G27" i="2" s="1"/>
  <c r="F10" i="10"/>
  <c r="E10" i="10"/>
  <c r="D10" i="10"/>
  <c r="D33" i="10" s="1"/>
  <c r="D27" i="2" s="1"/>
  <c r="C10" i="10"/>
  <c r="C33" i="10" s="1"/>
  <c r="C27" i="2" s="1"/>
  <c r="H16" i="9"/>
  <c r="G16" i="9"/>
  <c r="F16" i="9"/>
  <c r="E16" i="9"/>
  <c r="D16" i="9"/>
  <c r="C16" i="9"/>
  <c r="H10" i="9"/>
  <c r="G10" i="9"/>
  <c r="G33" i="9" s="1"/>
  <c r="G25" i="2" s="1"/>
  <c r="F10" i="9"/>
  <c r="E10" i="9"/>
  <c r="D10" i="9"/>
  <c r="C10" i="9"/>
  <c r="H16" i="8"/>
  <c r="G16" i="8"/>
  <c r="F16" i="8"/>
  <c r="E16" i="8"/>
  <c r="D16" i="8"/>
  <c r="C16" i="8"/>
  <c r="H10" i="8"/>
  <c r="G10" i="8"/>
  <c r="F10" i="8"/>
  <c r="E10" i="8"/>
  <c r="D10" i="8"/>
  <c r="C10" i="8"/>
  <c r="H16" i="7"/>
  <c r="G16" i="7"/>
  <c r="F16" i="7"/>
  <c r="E16" i="7"/>
  <c r="D16" i="7"/>
  <c r="C16" i="7"/>
  <c r="H10" i="7"/>
  <c r="G10" i="7"/>
  <c r="G33" i="7" s="1"/>
  <c r="G22" i="2" s="1"/>
  <c r="G21" i="2" s="1"/>
  <c r="F10" i="7"/>
  <c r="E10" i="7"/>
  <c r="D10" i="7"/>
  <c r="C10" i="7"/>
  <c r="H16" i="6"/>
  <c r="G16" i="6"/>
  <c r="F16" i="6"/>
  <c r="E16" i="6"/>
  <c r="D16" i="6"/>
  <c r="C16" i="6"/>
  <c r="H10" i="6"/>
  <c r="H33" i="6" s="1"/>
  <c r="H20" i="2" s="1"/>
  <c r="H19" i="2" s="1"/>
  <c r="G10" i="6"/>
  <c r="F10" i="6"/>
  <c r="E10" i="6"/>
  <c r="D10" i="6"/>
  <c r="C10" i="6"/>
  <c r="F33" i="10" l="1"/>
  <c r="F27" i="2" s="1"/>
  <c r="C33" i="11"/>
  <c r="C28" i="2" s="1"/>
  <c r="D33" i="11"/>
  <c r="D28" i="2" s="1"/>
  <c r="D26" i="2" s="1"/>
  <c r="C26" i="2"/>
  <c r="E33" i="10"/>
  <c r="E27" i="2" s="1"/>
  <c r="C33" i="9"/>
  <c r="C25" i="2" s="1"/>
  <c r="E33" i="9"/>
  <c r="E25" i="2" s="1"/>
  <c r="E33" i="8"/>
  <c r="E24" i="2" s="1"/>
  <c r="E23" i="2" s="1"/>
  <c r="C33" i="7"/>
  <c r="C22" i="2" s="1"/>
  <c r="C21" i="2" s="1"/>
  <c r="E33" i="6"/>
  <c r="E20" i="2" s="1"/>
  <c r="E19" i="2" s="1"/>
  <c r="D33" i="6"/>
  <c r="D20" i="2" s="1"/>
  <c r="D19" i="2" s="1"/>
  <c r="D33" i="7"/>
  <c r="D22" i="2" s="1"/>
  <c r="D21" i="2" s="1"/>
  <c r="H33" i="7"/>
  <c r="H22" i="2" s="1"/>
  <c r="H21" i="2" s="1"/>
  <c r="D33" i="8"/>
  <c r="D24" i="2" s="1"/>
  <c r="D23" i="2" s="1"/>
  <c r="H33" i="8"/>
  <c r="H24" i="2" s="1"/>
  <c r="H23" i="2" s="1"/>
  <c r="D33" i="9"/>
  <c r="D25" i="2" s="1"/>
  <c r="H33" i="9"/>
  <c r="H25" i="2" s="1"/>
  <c r="E33" i="7"/>
  <c r="E22" i="2" s="1"/>
  <c r="E21" i="2" s="1"/>
  <c r="E33" i="11"/>
  <c r="E28" i="2" s="1"/>
  <c r="F33" i="6"/>
  <c r="F20" i="2" s="1"/>
  <c r="F19" i="2" s="1"/>
  <c r="F33" i="7"/>
  <c r="F22" i="2" s="1"/>
  <c r="F21" i="2" s="1"/>
  <c r="F33" i="8"/>
  <c r="F24" i="2" s="1"/>
  <c r="F23" i="2" s="1"/>
  <c r="F33" i="9"/>
  <c r="F25" i="2" s="1"/>
  <c r="F33" i="11"/>
  <c r="F28" i="2" s="1"/>
  <c r="F26" i="2" s="1"/>
  <c r="G33" i="6"/>
  <c r="G20" i="2" s="1"/>
  <c r="G19" i="2" s="1"/>
  <c r="C33" i="8"/>
  <c r="C24" i="2" s="1"/>
  <c r="C23" i="2" s="1"/>
  <c r="G33" i="8"/>
  <c r="G24" i="2" s="1"/>
  <c r="G23" i="2" s="1"/>
  <c r="C33" i="6"/>
  <c r="C20" i="2" s="1"/>
  <c r="C19" i="2" s="1"/>
  <c r="G26" i="2"/>
  <c r="H26" i="2"/>
  <c r="H16" i="5"/>
  <c r="G16" i="5"/>
  <c r="F16" i="5"/>
  <c r="E16" i="5"/>
  <c r="E33" i="5" s="1"/>
  <c r="E18" i="2" s="1"/>
  <c r="E17" i="2" s="1"/>
  <c r="D16" i="5"/>
  <c r="C16" i="5"/>
  <c r="H10" i="5"/>
  <c r="G10" i="5"/>
  <c r="G33" i="5" s="1"/>
  <c r="G18" i="2" s="1"/>
  <c r="G17" i="2" s="1"/>
  <c r="F10" i="5"/>
  <c r="E10" i="5"/>
  <c r="D10" i="5"/>
  <c r="D33" i="5" s="1"/>
  <c r="D18" i="2" s="1"/>
  <c r="D17" i="2" s="1"/>
  <c r="C10" i="5"/>
  <c r="C33" i="5" s="1"/>
  <c r="C18" i="2" s="1"/>
  <c r="C17" i="2" s="1"/>
  <c r="H16" i="4"/>
  <c r="G16" i="4"/>
  <c r="F16" i="4"/>
  <c r="E16" i="4"/>
  <c r="D16" i="4"/>
  <c r="C16" i="4"/>
  <c r="H10" i="4"/>
  <c r="G10" i="4"/>
  <c r="F10" i="4"/>
  <c r="F33" i="4" s="1"/>
  <c r="F16" i="2" s="1"/>
  <c r="E10" i="4"/>
  <c r="D10" i="4"/>
  <c r="C10" i="4"/>
  <c r="E26" i="2" l="1"/>
  <c r="H33" i="4"/>
  <c r="H16" i="2" s="1"/>
  <c r="H33" i="5"/>
  <c r="H18" i="2" s="1"/>
  <c r="H17" i="2" s="1"/>
  <c r="F33" i="5"/>
  <c r="F18" i="2" s="1"/>
  <c r="F17" i="2" s="1"/>
  <c r="E33" i="4"/>
  <c r="E16" i="2" s="1"/>
  <c r="G33" i="4"/>
  <c r="G16" i="2" s="1"/>
  <c r="C33" i="4"/>
  <c r="C16" i="2" s="1"/>
  <c r="D33" i="4"/>
  <c r="D16" i="2" s="1"/>
  <c r="H16" i="3"/>
  <c r="G16" i="3"/>
  <c r="F16" i="3"/>
  <c r="E16" i="3"/>
  <c r="D16" i="3"/>
  <c r="C16" i="3"/>
  <c r="H10" i="3"/>
  <c r="G10" i="3"/>
  <c r="F10" i="3"/>
  <c r="F33" i="3" s="1"/>
  <c r="F15" i="2" s="1"/>
  <c r="F14" i="2" s="1"/>
  <c r="E10" i="3"/>
  <c r="D10" i="3"/>
  <c r="C10" i="3"/>
  <c r="F30" i="2" l="1"/>
  <c r="D33" i="3"/>
  <c r="D15" i="2" s="1"/>
  <c r="D14" i="2" s="1"/>
  <c r="D30" i="2" s="1"/>
  <c r="C33" i="3"/>
  <c r="C15" i="2" s="1"/>
  <c r="C14" i="2" s="1"/>
  <c r="C30" i="2" s="1"/>
  <c r="E33" i="3"/>
  <c r="E15" i="2" s="1"/>
  <c r="E14" i="2" s="1"/>
  <c r="E30" i="2" s="1"/>
  <c r="G33" i="3"/>
  <c r="G15" i="2" s="1"/>
  <c r="G14" i="2" s="1"/>
  <c r="G30" i="2" s="1"/>
  <c r="H33" i="3"/>
  <c r="H15" i="2" s="1"/>
  <c r="H14" i="2" s="1"/>
  <c r="H30" i="2" s="1"/>
  <c r="H16" i="1" l="1"/>
  <c r="G16" i="1"/>
  <c r="F16" i="1"/>
  <c r="E16" i="1"/>
  <c r="D16" i="1"/>
  <c r="C16" i="1"/>
  <c r="H10" i="1"/>
  <c r="G10" i="1"/>
  <c r="F10" i="1"/>
  <c r="E10" i="1"/>
  <c r="D10" i="1"/>
  <c r="C10" i="1"/>
  <c r="D33" i="1" l="1"/>
  <c r="F33" i="1"/>
  <c r="H33" i="1"/>
  <c r="C33" i="1"/>
  <c r="G33" i="1"/>
  <c r="E33" i="1"/>
</calcChain>
</file>

<file path=xl/sharedStrings.xml><?xml version="1.0" encoding="utf-8"?>
<sst xmlns="http://schemas.openxmlformats.org/spreadsheetml/2006/main" count="495" uniqueCount="87">
  <si>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</si>
  <si>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</si>
  <si>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</si>
  <si>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</si>
  <si>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</si>
  <si>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</si>
  <si>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</si>
  <si>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</si>
  <si>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</si>
  <si>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</si>
  <si>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</si>
  <si>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</si>
  <si>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</si>
  <si>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</si>
  <si>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</si>
  <si>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</si>
  <si>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Бюджетна програма „Администрация“</t>
  </si>
  <si>
    <t>Общо разходи</t>
  </si>
  <si>
    <t>от тях:</t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</si>
  <si>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</si>
  <si>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</si>
  <si>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</si>
  <si>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</si>
  <si>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</si>
  <si>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Отчетът се попълва за всяка бюджетна програма поотделно, като заедно с наименованието й се посочва и класификационният й код съгласно  Решение № 780 на Министерския съвет от 2023 г.</t>
  </si>
  <si>
    <t>* Класификационен код съгласно Решение № 780 на Министерския съвет от 2023 г.</t>
  </si>
  <si>
    <t>Закон 2025</t>
  </si>
  <si>
    <t>Уточнен план 2025 г.</t>
  </si>
  <si>
    <t>31 март 2025 г.</t>
  </si>
  <si>
    <t>30 юни 2025 г.</t>
  </si>
  <si>
    <t>30 септември 2025 г.</t>
  </si>
  <si>
    <t>31 декември 2025 г.</t>
  </si>
  <si>
    <t xml:space="preserve"> 0300.01.01 - 'Бюджетна програма „Министерски съвет и организация на дейността му“</t>
  </si>
  <si>
    <t xml:space="preserve"> 0300.01.02 - 'Бюджетна програма „Координация и мониторинг на хоризонтални политики“</t>
  </si>
  <si>
    <t xml:space="preserve"> 0300.02.01 - 'Бюджетна програма „Координация при управление на средствата от ЕС“</t>
  </si>
  <si>
    <t xml:space="preserve"> 0300.03.01 -'Бюджетна програма „Осъществяване на държавната политика на областно ниво“</t>
  </si>
  <si>
    <t xml:space="preserve"> 0300.04.01 -'Бюджетна програма „Вероизповедания“</t>
  </si>
  <si>
    <t xml:space="preserve"> 0300.05.01 -'Бюджетна програма „Национален архивен фонд“</t>
  </si>
  <si>
    <t xml:space="preserve"> 0300.06.00 -'Бюджетна програма „Администрация“</t>
  </si>
  <si>
    <t xml:space="preserve"> 0300.07.01 -'Бюджетна програма „Други дейности и услуги“</t>
  </si>
  <si>
    <t xml:space="preserve"> 0300.07.02 -'Бюджетна програма „Убежище и бежанци“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</si>
  <si>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МИНИСТЕРСКИЯ СЪВЕТ</t>
    </r>
  </si>
  <si>
    <t>Разходи за лица, търсещи временна закрила в Република България вследствие на военните действия в Украйна</t>
  </si>
  <si>
    <t>Програми за временна заетост</t>
  </si>
  <si>
    <t>Субсидии за вероизповеданията, регистрирани по Закона за вероизповеданията</t>
  </si>
  <si>
    <t xml:space="preserve"> 0300.01.00</t>
  </si>
  <si>
    <t>Област „Осигуряване дейността и организацията на работата на Министерския съвет“</t>
  </si>
  <si>
    <t xml:space="preserve"> 0300.01.01</t>
  </si>
  <si>
    <t>Бюджетна програма „Министерски съвет и организация на дейността му“</t>
  </si>
  <si>
    <t xml:space="preserve"> 0300.01.02</t>
  </si>
  <si>
    <t>Бюджетна програма „Координация и мониторинг на хоризонтални политики“</t>
  </si>
  <si>
    <t xml:space="preserve"> 0300.02.00</t>
  </si>
  <si>
    <t>Политика в областта на управлението на средствата от ЕС</t>
  </si>
  <si>
    <t xml:space="preserve"> 0300.02.01</t>
  </si>
  <si>
    <t>Бюджетна програма „Координация при управление на средствата от ЕС“</t>
  </si>
  <si>
    <t xml:space="preserve"> 0300.03.00</t>
  </si>
  <si>
    <t>Политика в областта на осъществяването на държавните функции на територията на областите в България</t>
  </si>
  <si>
    <t xml:space="preserve"> 0300.03.01</t>
  </si>
  <si>
    <t>Бюджетна програма „Осъществяване на държавната политика на областно ниво“</t>
  </si>
  <si>
    <t xml:space="preserve"> 0300.04.00</t>
  </si>
  <si>
    <t>Политика в областта на правото на вероизповедание</t>
  </si>
  <si>
    <t xml:space="preserve"> 0300.04.01</t>
  </si>
  <si>
    <t>Бюджетна програма „Вероизповедания“</t>
  </si>
  <si>
    <t xml:space="preserve"> 0300.05.00</t>
  </si>
  <si>
    <t>Политика в областта на архивното дело</t>
  </si>
  <si>
    <t xml:space="preserve"> 0300.05.01</t>
  </si>
  <si>
    <t>Бюджетна програма „Национален архивен фонд“</t>
  </si>
  <si>
    <t xml:space="preserve"> 0300.06.00</t>
  </si>
  <si>
    <t xml:space="preserve"> 0300.07.00</t>
  </si>
  <si>
    <t>Други бюджетни програми</t>
  </si>
  <si>
    <t xml:space="preserve"> 0300.07.01</t>
  </si>
  <si>
    <t>Бюджетна програма „Други дейности и услуги“</t>
  </si>
  <si>
    <t xml:space="preserve"> 0300.07.02</t>
  </si>
  <si>
    <t>Бюджетна програма „Убежище и бежанци“</t>
  </si>
  <si>
    <t>Вноска на Република България за участие в Глобалната инициатива „Партньорство за открито управление“</t>
  </si>
  <si>
    <t>Субсидии за финансиране на проекти по чл. 6е от Закона за защита от домашното насилие</t>
  </si>
  <si>
    <t>Изграждане на ГКПП</t>
  </si>
  <si>
    <t>Провеждане на национален туристически поход „По пътя на Ботевата чета“, Козлодуй – Околчица и честване на Шипченските боеве</t>
  </si>
  <si>
    <t>Изработване на кадастрални планове по § 4 от ПЗР на Закона за собствеността и ползването на земеделските земи</t>
  </si>
  <si>
    <t>За изпълнение на ангажиментите на областните управители на областите Бургас, Варна и Добрич по Закона за устройството на Черноморското крайбрежие през активния летен сезон</t>
  </si>
  <si>
    <t>Консервация, реставрация и аварийно укрепване на част от „Крепостни стени на турско кале“, град Видин</t>
  </si>
  <si>
    <t>За изпълнение на ангажиментите на областните управители на областите Бургас, Варна и Добрич по чл. 7, ал. 11 и ал. 12 от Закона за устройството на Черноморското крайбрежие</t>
  </si>
  <si>
    <t>Обезщетения по Закона за политическа и гражданска реабилитация на репресирани лица</t>
  </si>
  <si>
    <t>Държавна награда „Свети Паисий Хилендарски“</t>
  </si>
  <si>
    <t>Дневни разходи на граждани на трети страни в процедура по международна закрила</t>
  </si>
  <si>
    <t>на МИНИСТЕРСКИЯ СЪВЕТ към 30.06.2025 г.</t>
  </si>
  <si>
    <t>към 30.06.2025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</si>
</sst>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2"/>
    </font>
    <font>
      <b/>
      <sz val="10"/>
      <name val="Times New Roman"/>
      <family val="2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justify" vertical="justify" wrapText="1"/>
    </xf>
    <xf numFmtId="3" fontId="8" fillId="4" borderId="6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justify" wrapText="1"/>
    </xf>
    <xf numFmtId="3" fontId="7" fillId="0" borderId="6" xfId="0" applyNumberFormat="1" applyFont="1" applyBorder="1" applyAlignment="1">
      <alignment horizontal="right" vertical="center" wrapText="1"/>
    </xf>
    <xf numFmtId="0" fontId="8" fillId="4" borderId="6" xfId="0" applyFont="1" applyFill="1" applyBorder="1" applyAlignment="1">
      <alignment horizontal="justify" vertical="justify"/>
    </xf>
    <xf numFmtId="3" fontId="2" fillId="0" borderId="6" xfId="0" applyNumberFormat="1" applyFont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7" fillId="0" borderId="0" xfId="0" quotePrefix="1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1" xfId="0" quotePrefix="1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3:H34"/>
  <sheetViews>
    <sheetView tabSelected="1" topLeftCell="A22" zoomScale="115" zoomScaleNormal="115" workbookViewId="0">
      <selection activeCell="D40" sqref="D40"/>
    </sheetView>
  </sheetViews>
  <sheetFormatPr defaultRowHeight="12.75" x14ac:dyDescent="0.2"/>
  <cols>
    <col min="1" max="1" width="15" customWidth="1"/>
    <col min="2" max="2" width="40" customWidth="1"/>
    <col min="3" max="3" width="17.33203125" customWidth="1"/>
    <col min="4" max="4" width="13.83203125" customWidth="1"/>
    <col min="5" max="5" width="16" customWidth="1"/>
    <col min="6" max="6" width="16.33203125" customWidth="1"/>
    <col min="7" max="7" width="15.6640625" customWidth="1"/>
    <col min="8" max="8" width="14.33203125" customWidth="1"/>
  </cols>
  <sheetData>
    <row r="3" spans="1:8" ht="42" customHeight="1" x14ac:dyDescent="0.2">
      <c r="A3" s="39" t="s">
        <v>14</v>
      </c>
      <c r="B3" s="39"/>
      <c r="C3" s="39"/>
      <c r="D3" s="39"/>
      <c r="E3" s="39"/>
      <c r="F3" s="39"/>
      <c r="G3" s="39"/>
      <c r="H3" s="39"/>
    </row>
    <row r="4" spans="1:8" ht="15.75" x14ac:dyDescent="0.2">
      <c r="A4" s="40" t="s">
        <v>85</v>
      </c>
      <c r="B4" s="40"/>
      <c r="C4" s="40"/>
      <c r="D4" s="40"/>
      <c r="E4" s="40"/>
      <c r="F4" s="40"/>
      <c r="G4" s="40"/>
      <c r="H4" s="40"/>
    </row>
    <row r="5" spans="1:8" x14ac:dyDescent="0.2">
      <c r="A5" s="41" t="s">
        <v>20</v>
      </c>
      <c r="B5" s="42"/>
      <c r="C5" s="42"/>
      <c r="D5" s="42"/>
      <c r="E5" s="42"/>
      <c r="F5" s="42"/>
      <c r="G5" s="42"/>
      <c r="H5" s="42"/>
    </row>
    <row r="6" spans="1:8" ht="15.75" x14ac:dyDescent="0.2">
      <c r="A6" s="8"/>
    </row>
    <row r="7" spans="1:8" ht="15.75" x14ac:dyDescent="0.2">
      <c r="A7" s="40" t="s">
        <v>22</v>
      </c>
      <c r="B7" s="40"/>
      <c r="C7" s="40"/>
      <c r="D7" s="40"/>
      <c r="E7" s="40"/>
      <c r="F7" s="40"/>
      <c r="G7" s="40"/>
      <c r="H7" s="40"/>
    </row>
    <row r="8" spans="1:8" ht="15.75" x14ac:dyDescent="0.2">
      <c r="A8" s="40" t="s">
        <v>86</v>
      </c>
      <c r="B8" s="40"/>
      <c r="C8" s="40"/>
      <c r="D8" s="40"/>
      <c r="E8" s="40"/>
      <c r="F8" s="40"/>
      <c r="G8" s="40"/>
      <c r="H8" s="40"/>
    </row>
    <row r="9" spans="1:8" x14ac:dyDescent="0.2">
      <c r="A9" s="42" t="s">
        <v>21</v>
      </c>
      <c r="B9" s="42"/>
      <c r="C9" s="42"/>
      <c r="D9" s="42"/>
      <c r="E9" s="42"/>
      <c r="F9" s="42"/>
      <c r="G9" s="42"/>
      <c r="H9" s="42"/>
    </row>
    <row r="10" spans="1:8" ht="13.5" thickBot="1" x14ac:dyDescent="0.25">
      <c r="A10" s="9" t="s">
        <v>3</v>
      </c>
      <c r="H10" s="15" t="s">
        <v>3</v>
      </c>
    </row>
    <row r="11" spans="1:8" ht="12.75" customHeight="1" x14ac:dyDescent="0.2">
      <c r="A11" s="36" t="s">
        <v>15</v>
      </c>
      <c r="B11" s="36" t="s">
        <v>23</v>
      </c>
      <c r="C11" s="36" t="s">
        <v>26</v>
      </c>
      <c r="D11" s="43" t="s">
        <v>27</v>
      </c>
      <c r="E11" s="10" t="s">
        <v>4</v>
      </c>
      <c r="F11" s="10" t="s">
        <v>4</v>
      </c>
      <c r="G11" s="10" t="s">
        <v>4</v>
      </c>
      <c r="H11" s="10" t="s">
        <v>4</v>
      </c>
    </row>
    <row r="12" spans="1:8" x14ac:dyDescent="0.2">
      <c r="A12" s="37"/>
      <c r="B12" s="37"/>
      <c r="C12" s="37"/>
      <c r="D12" s="44"/>
      <c r="E12" s="3" t="s">
        <v>5</v>
      </c>
      <c r="F12" s="3" t="s">
        <v>5</v>
      </c>
      <c r="G12" s="3" t="s">
        <v>5</v>
      </c>
      <c r="H12" s="3" t="s">
        <v>5</v>
      </c>
    </row>
    <row r="13" spans="1:8" ht="26.25" thickBot="1" x14ac:dyDescent="0.25">
      <c r="A13" s="38"/>
      <c r="B13" s="38"/>
      <c r="C13" s="38"/>
      <c r="D13" s="45"/>
      <c r="E13" s="13" t="s">
        <v>28</v>
      </c>
      <c r="F13" s="4" t="s">
        <v>29</v>
      </c>
      <c r="G13" s="4" t="s">
        <v>30</v>
      </c>
      <c r="H13" s="4" t="s">
        <v>31</v>
      </c>
    </row>
    <row r="14" spans="1:8" s="25" customFormat="1" ht="39" thickBot="1" x14ac:dyDescent="0.25">
      <c r="A14" s="22" t="s">
        <v>45</v>
      </c>
      <c r="B14" s="23" t="s">
        <v>46</v>
      </c>
      <c r="C14" s="24">
        <f>+C15+C16</f>
        <v>22052000</v>
      </c>
      <c r="D14" s="24">
        <f t="shared" ref="D14:H14" si="0">+D15+D16</f>
        <v>22052000</v>
      </c>
      <c r="E14" s="24">
        <f t="shared" si="0"/>
        <v>4335601</v>
      </c>
      <c r="F14" s="24">
        <f t="shared" si="0"/>
        <v>9098124</v>
      </c>
      <c r="G14" s="24">
        <f t="shared" si="0"/>
        <v>0</v>
      </c>
      <c r="H14" s="24">
        <f t="shared" si="0"/>
        <v>0</v>
      </c>
    </row>
    <row r="15" spans="1:8" s="25" customFormat="1" ht="28.5" customHeight="1" thickBot="1" x14ac:dyDescent="0.25">
      <c r="A15" s="26" t="s">
        <v>47</v>
      </c>
      <c r="B15" s="27" t="s">
        <v>48</v>
      </c>
      <c r="C15" s="28">
        <f>+'Програма 1'!C33</f>
        <v>11679000</v>
      </c>
      <c r="D15" s="28">
        <f>+'Програма 1'!D33</f>
        <v>11679000</v>
      </c>
      <c r="E15" s="28">
        <f>+'Програма 1'!E33</f>
        <v>2494170</v>
      </c>
      <c r="F15" s="28">
        <f>+'Програма 1'!F33</f>
        <v>5213687</v>
      </c>
      <c r="G15" s="28">
        <f>+'Програма 1'!G33</f>
        <v>0</v>
      </c>
      <c r="H15" s="28">
        <f>+'Програма 1'!H33</f>
        <v>0</v>
      </c>
    </row>
    <row r="16" spans="1:8" s="25" customFormat="1" ht="30" customHeight="1" thickBot="1" x14ac:dyDescent="0.25">
      <c r="A16" s="26" t="s">
        <v>49</v>
      </c>
      <c r="B16" s="27" t="s">
        <v>50</v>
      </c>
      <c r="C16" s="28">
        <f>+'Програма 2'!C33</f>
        <v>10373000</v>
      </c>
      <c r="D16" s="28">
        <f>+'Програма 2'!D33</f>
        <v>10373000</v>
      </c>
      <c r="E16" s="28">
        <f>+'Програма 2'!E33</f>
        <v>1841431</v>
      </c>
      <c r="F16" s="28">
        <f>+'Програма 2'!F33</f>
        <v>3884437</v>
      </c>
      <c r="G16" s="28">
        <f>+'Програма 2'!G33</f>
        <v>0</v>
      </c>
      <c r="H16" s="28">
        <f>+'Програма 2'!H33</f>
        <v>0</v>
      </c>
    </row>
    <row r="17" spans="1:8" s="25" customFormat="1" ht="26.25" thickBot="1" x14ac:dyDescent="0.25">
      <c r="A17" s="22" t="s">
        <v>51</v>
      </c>
      <c r="B17" s="23" t="s">
        <v>52</v>
      </c>
      <c r="C17" s="24">
        <f>+C18</f>
        <v>501800</v>
      </c>
      <c r="D17" s="24">
        <f t="shared" ref="D17:H17" si="1">+D18</f>
        <v>501800</v>
      </c>
      <c r="E17" s="24">
        <f t="shared" si="1"/>
        <v>125190</v>
      </c>
      <c r="F17" s="24">
        <f t="shared" si="1"/>
        <v>256058</v>
      </c>
      <c r="G17" s="24">
        <f t="shared" si="1"/>
        <v>0</v>
      </c>
      <c r="H17" s="24">
        <f t="shared" si="1"/>
        <v>0</v>
      </c>
    </row>
    <row r="18" spans="1:8" s="25" customFormat="1" ht="26.25" thickBot="1" x14ac:dyDescent="0.25">
      <c r="A18" s="26" t="s">
        <v>53</v>
      </c>
      <c r="B18" s="27" t="s">
        <v>54</v>
      </c>
      <c r="C18" s="28">
        <f>+'Програма 3'!C33</f>
        <v>501800</v>
      </c>
      <c r="D18" s="28">
        <f>+'Програма 3'!D33</f>
        <v>501800</v>
      </c>
      <c r="E18" s="28">
        <f>+'Програма 3'!E33</f>
        <v>125190</v>
      </c>
      <c r="F18" s="28">
        <f>+'Програма 3'!F33</f>
        <v>256058</v>
      </c>
      <c r="G18" s="28">
        <f>+'Програма 3'!G33</f>
        <v>0</v>
      </c>
      <c r="H18" s="28">
        <f>+'Програма 3'!H33</f>
        <v>0</v>
      </c>
    </row>
    <row r="19" spans="1:8" s="25" customFormat="1" ht="41.25" customHeight="1" thickBot="1" x14ac:dyDescent="0.25">
      <c r="A19" s="22" t="s">
        <v>55</v>
      </c>
      <c r="B19" s="23" t="s">
        <v>56</v>
      </c>
      <c r="C19" s="24">
        <f>+C20</f>
        <v>72493600</v>
      </c>
      <c r="D19" s="24">
        <f t="shared" ref="D19:H19" si="2">+D20</f>
        <v>73197760</v>
      </c>
      <c r="E19" s="24">
        <f t="shared" si="2"/>
        <v>9263322</v>
      </c>
      <c r="F19" s="24">
        <f t="shared" si="2"/>
        <v>22873568</v>
      </c>
      <c r="G19" s="24">
        <f t="shared" si="2"/>
        <v>0</v>
      </c>
      <c r="H19" s="24">
        <f t="shared" si="2"/>
        <v>0</v>
      </c>
    </row>
    <row r="20" spans="1:8" s="25" customFormat="1" ht="26.25" thickBot="1" x14ac:dyDescent="0.25">
      <c r="A20" s="26" t="s">
        <v>57</v>
      </c>
      <c r="B20" s="27" t="s">
        <v>58</v>
      </c>
      <c r="C20" s="28">
        <f>+'Програма 4'!C33</f>
        <v>72493600</v>
      </c>
      <c r="D20" s="28">
        <f>+'Програма 4'!D33</f>
        <v>73197760</v>
      </c>
      <c r="E20" s="28">
        <f>+'Програма 4'!E33</f>
        <v>9263322</v>
      </c>
      <c r="F20" s="28">
        <f>+'Програма 4'!F33</f>
        <v>22873568</v>
      </c>
      <c r="G20" s="28">
        <f>+'Програма 4'!G33</f>
        <v>0</v>
      </c>
      <c r="H20" s="28">
        <f>+'Програма 4'!H33</f>
        <v>0</v>
      </c>
    </row>
    <row r="21" spans="1:8" s="25" customFormat="1" ht="26.25" thickBot="1" x14ac:dyDescent="0.25">
      <c r="A21" s="22" t="s">
        <v>59</v>
      </c>
      <c r="B21" s="23" t="s">
        <v>60</v>
      </c>
      <c r="C21" s="24">
        <f>+C22</f>
        <v>78368600</v>
      </c>
      <c r="D21" s="24">
        <f t="shared" ref="D21:H21" si="3">+D22</f>
        <v>82313687</v>
      </c>
      <c r="E21" s="24">
        <f t="shared" si="3"/>
        <v>11981646</v>
      </c>
      <c r="F21" s="24">
        <f t="shared" si="3"/>
        <v>39083117</v>
      </c>
      <c r="G21" s="24">
        <f t="shared" si="3"/>
        <v>0</v>
      </c>
      <c r="H21" s="24">
        <f t="shared" si="3"/>
        <v>0</v>
      </c>
    </row>
    <row r="22" spans="1:8" s="25" customFormat="1" ht="20.25" customHeight="1" thickBot="1" x14ac:dyDescent="0.25">
      <c r="A22" s="26" t="s">
        <v>61</v>
      </c>
      <c r="B22" s="27" t="s">
        <v>62</v>
      </c>
      <c r="C22" s="28">
        <f>+'Програма 5'!C33</f>
        <v>78368600</v>
      </c>
      <c r="D22" s="28">
        <f>+'Програма 5'!D33</f>
        <v>82313687</v>
      </c>
      <c r="E22" s="28">
        <f>+'Програма 5'!E33</f>
        <v>11981646</v>
      </c>
      <c r="F22" s="28">
        <f>+'Програма 5'!F33</f>
        <v>39083117</v>
      </c>
      <c r="G22" s="28">
        <f>+'Програма 5'!G33</f>
        <v>0</v>
      </c>
      <c r="H22" s="28">
        <f>+'Програма 5'!H33</f>
        <v>0</v>
      </c>
    </row>
    <row r="23" spans="1:8" s="25" customFormat="1" ht="27" customHeight="1" thickBot="1" x14ac:dyDescent="0.25">
      <c r="A23" s="22" t="s">
        <v>63</v>
      </c>
      <c r="B23" s="29" t="s">
        <v>64</v>
      </c>
      <c r="C23" s="24">
        <f>+C24</f>
        <v>13746700</v>
      </c>
      <c r="D23" s="24">
        <f t="shared" ref="D23:H23" si="4">+D24</f>
        <v>13746700</v>
      </c>
      <c r="E23" s="24">
        <f t="shared" si="4"/>
        <v>2641643</v>
      </c>
      <c r="F23" s="24">
        <f t="shared" si="4"/>
        <v>6218270</v>
      </c>
      <c r="G23" s="24">
        <f t="shared" si="4"/>
        <v>0</v>
      </c>
      <c r="H23" s="24">
        <f t="shared" si="4"/>
        <v>0</v>
      </c>
    </row>
    <row r="24" spans="1:8" s="25" customFormat="1" ht="26.25" thickBot="1" x14ac:dyDescent="0.25">
      <c r="A24" s="26" t="s">
        <v>65</v>
      </c>
      <c r="B24" s="27" t="s">
        <v>66</v>
      </c>
      <c r="C24" s="28">
        <f>+'Програма 6'!C33</f>
        <v>13746700</v>
      </c>
      <c r="D24" s="28">
        <f>+'Програма 6'!D33</f>
        <v>13746700</v>
      </c>
      <c r="E24" s="28">
        <f>+'Програма 6'!E33</f>
        <v>2641643</v>
      </c>
      <c r="F24" s="28">
        <f>+'Програма 6'!F33</f>
        <v>6218270</v>
      </c>
      <c r="G24" s="28">
        <f>+'Програма 6'!G33</f>
        <v>0</v>
      </c>
      <c r="H24" s="28">
        <f>+'Програма 6'!H33</f>
        <v>0</v>
      </c>
    </row>
    <row r="25" spans="1:8" s="25" customFormat="1" ht="21" customHeight="1" thickBot="1" x14ac:dyDescent="0.25">
      <c r="A25" s="22" t="s">
        <v>67</v>
      </c>
      <c r="B25" s="23" t="s">
        <v>16</v>
      </c>
      <c r="C25" s="24">
        <f>+'Програма 7'!C33</f>
        <v>14832900</v>
      </c>
      <c r="D25" s="24">
        <f>+'Програма 7'!D33</f>
        <v>14730428</v>
      </c>
      <c r="E25" s="24">
        <f>+'Програма 7'!E33</f>
        <v>3256754</v>
      </c>
      <c r="F25" s="24">
        <f>+'Програма 7'!F33</f>
        <v>6921589</v>
      </c>
      <c r="G25" s="24">
        <f>+'Програма 7'!G33</f>
        <v>0</v>
      </c>
      <c r="H25" s="24">
        <f>+'Програма 7'!H33</f>
        <v>0</v>
      </c>
    </row>
    <row r="26" spans="1:8" s="25" customFormat="1" ht="18" customHeight="1" thickBot="1" x14ac:dyDescent="0.25">
      <c r="A26" s="22" t="s">
        <v>68</v>
      </c>
      <c r="B26" s="23" t="s">
        <v>69</v>
      </c>
      <c r="C26" s="24">
        <f>+C27+C28</f>
        <v>41833900</v>
      </c>
      <c r="D26" s="24">
        <f t="shared" ref="D26:H26" si="5">+D27+D28</f>
        <v>41994074</v>
      </c>
      <c r="E26" s="24">
        <f t="shared" si="5"/>
        <v>6234932</v>
      </c>
      <c r="F26" s="24">
        <f t="shared" si="5"/>
        <v>13752407</v>
      </c>
      <c r="G26" s="24">
        <f t="shared" si="5"/>
        <v>0</v>
      </c>
      <c r="H26" s="24">
        <f t="shared" si="5"/>
        <v>0</v>
      </c>
    </row>
    <row r="27" spans="1:8" s="25" customFormat="1" ht="26.25" thickBot="1" x14ac:dyDescent="0.25">
      <c r="A27" s="26" t="s">
        <v>70</v>
      </c>
      <c r="B27" s="27" t="s">
        <v>71</v>
      </c>
      <c r="C27" s="28">
        <f>+'Програма 8'!C33</f>
        <v>25430000</v>
      </c>
      <c r="D27" s="28">
        <f>+'Програма 8'!D33</f>
        <v>25576022</v>
      </c>
      <c r="E27" s="28">
        <f>+'Програма 8'!E33</f>
        <v>3982994</v>
      </c>
      <c r="F27" s="28">
        <f>+'Програма 8'!F33</f>
        <v>8332908</v>
      </c>
      <c r="G27" s="28">
        <f>+'Програма 8'!G33</f>
        <v>0</v>
      </c>
      <c r="H27" s="28">
        <f>+'Програма 8'!H33</f>
        <v>0</v>
      </c>
    </row>
    <row r="28" spans="1:8" s="25" customFormat="1" ht="26.25" thickBot="1" x14ac:dyDescent="0.25">
      <c r="A28" s="26" t="s">
        <v>72</v>
      </c>
      <c r="B28" s="27" t="s">
        <v>73</v>
      </c>
      <c r="C28" s="28">
        <f>+'Програма 9'!C33</f>
        <v>16403900</v>
      </c>
      <c r="D28" s="28">
        <f>+'Програма 9'!D33</f>
        <v>16418052</v>
      </c>
      <c r="E28" s="28">
        <f>+'Програма 9'!E33</f>
        <v>2251938</v>
      </c>
      <c r="F28" s="28">
        <f>+'Програма 9'!F33</f>
        <v>5419499</v>
      </c>
      <c r="G28" s="28">
        <f>+'Програма 9'!G33</f>
        <v>0</v>
      </c>
      <c r="H28" s="28">
        <f>+'Програма 9'!H33</f>
        <v>0</v>
      </c>
    </row>
    <row r="29" spans="1:8" ht="13.5" thickBot="1" x14ac:dyDescent="0.25">
      <c r="A29" s="12"/>
      <c r="B29" s="11"/>
      <c r="C29" s="32"/>
      <c r="D29" s="32"/>
      <c r="E29" s="32"/>
      <c r="F29" s="32"/>
      <c r="G29" s="32"/>
      <c r="H29" s="32"/>
    </row>
    <row r="30" spans="1:8" ht="13.5" thickBot="1" x14ac:dyDescent="0.25">
      <c r="A30" s="12"/>
      <c r="B30" s="11" t="s">
        <v>17</v>
      </c>
      <c r="C30" s="30">
        <f>+C14+C17+C19+C21+C23+C25+C26</f>
        <v>243829500</v>
      </c>
      <c r="D30" s="30">
        <f t="shared" ref="D30:H30" si="6">+D14+D17+D19+D21+D23+D25+D26</f>
        <v>248536449</v>
      </c>
      <c r="E30" s="30">
        <f t="shared" si="6"/>
        <v>37839088</v>
      </c>
      <c r="F30" s="30">
        <f t="shared" si="6"/>
        <v>98203133</v>
      </c>
      <c r="G30" s="30">
        <f t="shared" si="6"/>
        <v>0</v>
      </c>
      <c r="H30" s="30">
        <f t="shared" si="6"/>
        <v>0</v>
      </c>
    </row>
    <row r="31" spans="1:8" ht="15.75" x14ac:dyDescent="0.2">
      <c r="A31" s="1"/>
    </row>
    <row r="32" spans="1:8" ht="12.75" customHeight="1" x14ac:dyDescent="0.2">
      <c r="A32" s="35" t="s">
        <v>25</v>
      </c>
      <c r="B32" s="35"/>
      <c r="C32" s="35"/>
      <c r="D32" s="35"/>
      <c r="E32" s="35"/>
      <c r="F32" s="35"/>
      <c r="G32" s="35"/>
      <c r="H32" s="35"/>
    </row>
    <row r="33" spans="1:8" s="17" customFormat="1" ht="24.75" customHeight="1" x14ac:dyDescent="0.2">
      <c r="A33" s="18"/>
      <c r="B33" s="18"/>
      <c r="C33" s="18"/>
      <c r="D33" s="18"/>
      <c r="E33" s="18"/>
      <c r="F33" s="18"/>
      <c r="G33" s="18"/>
      <c r="H33" s="18"/>
    </row>
    <row r="34" spans="1:8" ht="24" customHeight="1" x14ac:dyDescent="0.2">
      <c r="A34" s="18"/>
      <c r="B34" s="18"/>
      <c r="C34" s="18"/>
      <c r="D34" s="18"/>
      <c r="E34" s="18"/>
      <c r="F34" s="18"/>
      <c r="G34" s="18"/>
      <c r="H34" s="18"/>
    </row>
  </sheetData>
  <mergeCells count="11">
    <mergeCell ref="A32:H32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" right="0.7" top="0.75" bottom="0.75" header="0.3" footer="0.3"/>
  <pageSetup paperSize="9" scale="65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H40"/>
  <sheetViews>
    <sheetView topLeftCell="A4" zoomScale="115" zoomScaleNormal="115" workbookViewId="0">
      <selection activeCell="C44" sqref="C44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9" t="s">
        <v>0</v>
      </c>
      <c r="C3" s="39"/>
      <c r="D3" s="39"/>
      <c r="E3" s="39"/>
      <c r="F3" s="39"/>
      <c r="G3" s="39"/>
      <c r="H3" s="39"/>
    </row>
    <row r="4" spans="2:8" ht="15.75" x14ac:dyDescent="0.2">
      <c r="B4" s="40" t="s">
        <v>86</v>
      </c>
      <c r="C4" s="40"/>
      <c r="D4" s="40"/>
      <c r="E4" s="40"/>
      <c r="F4" s="40"/>
      <c r="G4" s="40"/>
      <c r="H4" s="40"/>
    </row>
    <row r="5" spans="2:8" ht="13.5" thickBot="1" x14ac:dyDescent="0.25">
      <c r="B5" s="46" t="s">
        <v>1</v>
      </c>
      <c r="C5" s="46"/>
      <c r="D5" s="46"/>
      <c r="E5" s="46"/>
      <c r="F5" s="46"/>
      <c r="G5" s="46"/>
      <c r="H5" s="46"/>
    </row>
    <row r="6" spans="2:8" ht="13.5" thickBot="1" x14ac:dyDescent="0.25">
      <c r="B6" s="52" t="s">
        <v>39</v>
      </c>
      <c r="C6" s="53"/>
      <c r="D6" s="53"/>
      <c r="E6" s="53"/>
      <c r="F6" s="53"/>
      <c r="G6" s="53"/>
      <c r="H6" s="54"/>
    </row>
    <row r="7" spans="2:8" ht="12.75" customHeight="1" x14ac:dyDescent="0.2">
      <c r="B7" s="20" t="s">
        <v>2</v>
      </c>
      <c r="C7" s="36" t="s">
        <v>26</v>
      </c>
      <c r="D7" s="43" t="s">
        <v>27</v>
      </c>
      <c r="E7" s="10" t="s">
        <v>4</v>
      </c>
      <c r="F7" s="10" t="s">
        <v>4</v>
      </c>
      <c r="G7" s="10" t="s">
        <v>4</v>
      </c>
      <c r="H7" s="10" t="s">
        <v>4</v>
      </c>
    </row>
    <row r="8" spans="2:8" x14ac:dyDescent="0.2">
      <c r="B8" s="20" t="s">
        <v>3</v>
      </c>
      <c r="C8" s="37"/>
      <c r="D8" s="44"/>
      <c r="E8" s="3" t="s">
        <v>5</v>
      </c>
      <c r="F8" s="3" t="s">
        <v>5</v>
      </c>
      <c r="G8" s="3" t="s">
        <v>5</v>
      </c>
      <c r="H8" s="3" t="s">
        <v>5</v>
      </c>
    </row>
    <row r="9" spans="2:8" ht="41.25" customHeight="1" thickBot="1" x14ac:dyDescent="0.25">
      <c r="B9" s="2"/>
      <c r="C9" s="38"/>
      <c r="D9" s="45"/>
      <c r="E9" s="13" t="s">
        <v>28</v>
      </c>
      <c r="F9" s="4" t="s">
        <v>29</v>
      </c>
      <c r="G9" s="4" t="s">
        <v>30</v>
      </c>
      <c r="H9" s="4" t="s">
        <v>31</v>
      </c>
    </row>
    <row r="10" spans="2:8" ht="13.5" thickBot="1" x14ac:dyDescent="0.25">
      <c r="B10" s="19" t="s">
        <v>6</v>
      </c>
      <c r="C10" s="31">
        <f>+C12+C13+C14</f>
        <v>25430000</v>
      </c>
      <c r="D10" s="31">
        <f t="shared" ref="D10:H10" si="0">+D12+D13+D14</f>
        <v>25576022</v>
      </c>
      <c r="E10" s="31">
        <f t="shared" si="0"/>
        <v>3982994</v>
      </c>
      <c r="F10" s="31">
        <f t="shared" si="0"/>
        <v>8332908</v>
      </c>
      <c r="G10" s="31">
        <f t="shared" si="0"/>
        <v>0</v>
      </c>
      <c r="H10" s="31">
        <f t="shared" si="0"/>
        <v>0</v>
      </c>
    </row>
    <row r="11" spans="2:8" ht="13.5" thickBot="1" x14ac:dyDescent="0.25">
      <c r="B11" s="5" t="s">
        <v>7</v>
      </c>
      <c r="C11" s="32"/>
      <c r="D11" s="32"/>
      <c r="E11" s="32"/>
      <c r="F11" s="32"/>
      <c r="G11" s="32"/>
      <c r="H11" s="32"/>
    </row>
    <row r="12" spans="2:8" ht="13.5" thickBot="1" x14ac:dyDescent="0.25">
      <c r="B12" s="6" t="s">
        <v>8</v>
      </c>
      <c r="C12" s="32">
        <v>13249000</v>
      </c>
      <c r="D12" s="32">
        <v>13249000</v>
      </c>
      <c r="E12" s="32">
        <v>2578682</v>
      </c>
      <c r="F12" s="32">
        <v>5434732</v>
      </c>
      <c r="G12" s="32"/>
      <c r="H12" s="32"/>
    </row>
    <row r="13" spans="2:8" ht="13.5" thickBot="1" x14ac:dyDescent="0.25">
      <c r="B13" s="6" t="s">
        <v>9</v>
      </c>
      <c r="C13" s="32">
        <f>5478600+211400</f>
        <v>5690000</v>
      </c>
      <c r="D13" s="32">
        <v>5869334</v>
      </c>
      <c r="E13" s="32">
        <f>1350314+50470</f>
        <v>1400784</v>
      </c>
      <c r="F13" s="32">
        <v>2886182</v>
      </c>
      <c r="G13" s="32"/>
      <c r="H13" s="32"/>
    </row>
    <row r="14" spans="2:8" ht="13.5" thickBot="1" x14ac:dyDescent="0.25">
      <c r="B14" s="6" t="s">
        <v>10</v>
      </c>
      <c r="C14" s="32">
        <v>6491000</v>
      </c>
      <c r="D14" s="32">
        <v>6457688</v>
      </c>
      <c r="E14" s="32">
        <v>3528</v>
      </c>
      <c r="F14" s="32">
        <v>11994</v>
      </c>
      <c r="G14" s="32"/>
      <c r="H14" s="32"/>
    </row>
    <row r="15" spans="2:8" ht="13.5" thickBot="1" x14ac:dyDescent="0.25">
      <c r="B15" s="5"/>
      <c r="C15" s="32"/>
      <c r="D15" s="32"/>
      <c r="E15" s="32"/>
      <c r="F15" s="32"/>
      <c r="G15" s="32"/>
      <c r="H15" s="32"/>
    </row>
    <row r="16" spans="2:8" s="16" customFormat="1" ht="26.25" thickBot="1" x14ac:dyDescent="0.25">
      <c r="B16" s="19" t="s">
        <v>11</v>
      </c>
      <c r="C16" s="31">
        <f t="shared" ref="C16:H16" si="1">+SUM(C17:C32)</f>
        <v>0</v>
      </c>
      <c r="D16" s="31">
        <f t="shared" si="1"/>
        <v>0</v>
      </c>
      <c r="E16" s="31">
        <f t="shared" si="1"/>
        <v>0</v>
      </c>
      <c r="F16" s="31">
        <f t="shared" si="1"/>
        <v>0</v>
      </c>
      <c r="G16" s="31">
        <f t="shared" si="1"/>
        <v>0</v>
      </c>
      <c r="H16" s="31">
        <f t="shared" si="1"/>
        <v>0</v>
      </c>
    </row>
    <row r="17" spans="2:8" ht="13.5" thickBot="1" x14ac:dyDescent="0.25">
      <c r="B17" s="5" t="s">
        <v>18</v>
      </c>
      <c r="C17" s="32"/>
      <c r="D17" s="32"/>
      <c r="E17" s="32"/>
      <c r="F17" s="32"/>
      <c r="G17" s="32"/>
      <c r="H17" s="32"/>
    </row>
    <row r="18" spans="2:8" ht="39" hidden="1" thickBot="1" x14ac:dyDescent="0.25">
      <c r="B18" s="5" t="s">
        <v>74</v>
      </c>
      <c r="C18" s="32"/>
      <c r="D18" s="32"/>
      <c r="E18" s="32"/>
      <c r="F18" s="32"/>
      <c r="G18" s="32"/>
      <c r="H18" s="32"/>
    </row>
    <row r="19" spans="2:8" ht="26.25" hidden="1" thickBot="1" x14ac:dyDescent="0.25">
      <c r="B19" s="5" t="s">
        <v>75</v>
      </c>
      <c r="C19" s="32"/>
      <c r="D19" s="32"/>
      <c r="E19" s="32"/>
      <c r="F19" s="32"/>
      <c r="G19" s="32"/>
      <c r="H19" s="32"/>
    </row>
    <row r="20" spans="2:8" ht="13.5" hidden="1" thickBot="1" x14ac:dyDescent="0.25">
      <c r="B20" s="5" t="s">
        <v>76</v>
      </c>
      <c r="C20" s="32"/>
      <c r="D20" s="32"/>
      <c r="E20" s="32"/>
      <c r="F20" s="32"/>
      <c r="G20" s="32"/>
      <c r="H20" s="32"/>
    </row>
    <row r="21" spans="2:8" ht="39" hidden="1" thickBot="1" x14ac:dyDescent="0.25">
      <c r="B21" s="5" t="s">
        <v>42</v>
      </c>
      <c r="C21" s="32"/>
      <c r="D21" s="32"/>
      <c r="E21" s="32"/>
      <c r="F21" s="32"/>
      <c r="G21" s="32"/>
      <c r="H21" s="32"/>
    </row>
    <row r="22" spans="2:8" ht="39" hidden="1" thickBot="1" x14ac:dyDescent="0.25">
      <c r="B22" s="5" t="s">
        <v>77</v>
      </c>
      <c r="C22" s="32"/>
      <c r="D22" s="32"/>
      <c r="E22" s="32"/>
      <c r="F22" s="32"/>
      <c r="G22" s="32"/>
      <c r="H22" s="32"/>
    </row>
    <row r="23" spans="2:8" ht="39" hidden="1" thickBot="1" x14ac:dyDescent="0.25">
      <c r="B23" s="5" t="s">
        <v>78</v>
      </c>
      <c r="C23" s="32"/>
      <c r="D23" s="32"/>
      <c r="E23" s="32"/>
      <c r="F23" s="32"/>
      <c r="G23" s="32"/>
      <c r="H23" s="32"/>
    </row>
    <row r="24" spans="2:8" ht="51.75" hidden="1" thickBot="1" x14ac:dyDescent="0.25">
      <c r="B24" s="5" t="s">
        <v>79</v>
      </c>
      <c r="C24" s="32"/>
      <c r="D24" s="32"/>
      <c r="E24" s="32"/>
      <c r="F24" s="32"/>
      <c r="G24" s="32"/>
      <c r="H24" s="32"/>
    </row>
    <row r="25" spans="2:8" ht="39" hidden="1" thickBot="1" x14ac:dyDescent="0.25">
      <c r="B25" s="5" t="s">
        <v>80</v>
      </c>
      <c r="C25" s="32"/>
      <c r="D25" s="32"/>
      <c r="E25" s="32"/>
      <c r="F25" s="32"/>
      <c r="G25" s="32"/>
      <c r="H25" s="32"/>
    </row>
    <row r="26" spans="2:8" ht="51.75" hidden="1" thickBot="1" x14ac:dyDescent="0.25">
      <c r="B26" s="5" t="s">
        <v>81</v>
      </c>
      <c r="C26" s="32"/>
      <c r="D26" s="32"/>
      <c r="E26" s="32"/>
      <c r="F26" s="32"/>
      <c r="G26" s="32"/>
      <c r="H26" s="32"/>
    </row>
    <row r="27" spans="2:8" ht="26.25" hidden="1" thickBot="1" x14ac:dyDescent="0.25">
      <c r="B27" s="5" t="s">
        <v>82</v>
      </c>
      <c r="C27" s="32"/>
      <c r="D27" s="32"/>
      <c r="E27" s="32"/>
      <c r="F27" s="32"/>
      <c r="G27" s="32"/>
      <c r="H27" s="32"/>
    </row>
    <row r="28" spans="2:8" ht="13.5" hidden="1" thickBot="1" x14ac:dyDescent="0.25">
      <c r="B28" s="5" t="s">
        <v>43</v>
      </c>
      <c r="C28" s="32"/>
      <c r="D28" s="32"/>
      <c r="E28" s="32"/>
      <c r="F28" s="32"/>
      <c r="G28" s="32"/>
      <c r="H28" s="32"/>
    </row>
    <row r="29" spans="2:8" ht="26.25" hidden="1" thickBot="1" x14ac:dyDescent="0.25">
      <c r="B29" s="5" t="s">
        <v>44</v>
      </c>
      <c r="C29" s="32"/>
      <c r="D29" s="32"/>
      <c r="E29" s="32"/>
      <c r="F29" s="32"/>
      <c r="G29" s="32"/>
      <c r="H29" s="32"/>
    </row>
    <row r="30" spans="2:8" ht="13.5" hidden="1" thickBot="1" x14ac:dyDescent="0.25">
      <c r="B30" s="5" t="s">
        <v>83</v>
      </c>
      <c r="C30" s="32"/>
      <c r="D30" s="32"/>
      <c r="E30" s="32"/>
      <c r="F30" s="32"/>
      <c r="G30" s="32"/>
      <c r="H30" s="32"/>
    </row>
    <row r="31" spans="2:8" ht="26.25" hidden="1" thickBot="1" x14ac:dyDescent="0.25">
      <c r="B31" s="5" t="s">
        <v>84</v>
      </c>
      <c r="C31" s="32"/>
      <c r="D31" s="32"/>
      <c r="E31" s="32"/>
      <c r="F31" s="32"/>
      <c r="G31" s="32"/>
      <c r="H31" s="32"/>
    </row>
    <row r="32" spans="2:8" ht="13.5" thickBot="1" x14ac:dyDescent="0.25">
      <c r="B32" s="5"/>
      <c r="C32" s="32"/>
      <c r="D32" s="32"/>
      <c r="E32" s="32"/>
      <c r="F32" s="32"/>
      <c r="G32" s="32"/>
      <c r="H32" s="32"/>
    </row>
    <row r="33" spans="2:8" ht="13.5" thickBot="1" x14ac:dyDescent="0.25">
      <c r="B33" s="19" t="s">
        <v>12</v>
      </c>
      <c r="C33" s="31">
        <f>+C16+C10</f>
        <v>25430000</v>
      </c>
      <c r="D33" s="31">
        <f t="shared" ref="D33:H33" si="2">+D16+D10</f>
        <v>25576022</v>
      </c>
      <c r="E33" s="31">
        <f t="shared" si="2"/>
        <v>3982994</v>
      </c>
      <c r="F33" s="31">
        <f t="shared" si="2"/>
        <v>8332908</v>
      </c>
      <c r="G33" s="31">
        <f t="shared" si="2"/>
        <v>0</v>
      </c>
      <c r="H33" s="31">
        <f t="shared" si="2"/>
        <v>0</v>
      </c>
    </row>
    <row r="34" spans="2:8" ht="13.5" thickBot="1" x14ac:dyDescent="0.25">
      <c r="B34" s="5"/>
      <c r="C34" s="32"/>
      <c r="D34" s="32"/>
      <c r="E34" s="32"/>
      <c r="F34" s="32"/>
      <c r="G34" s="32"/>
      <c r="H34" s="32"/>
    </row>
    <row r="35" spans="2:8" ht="13.5" thickBot="1" x14ac:dyDescent="0.25">
      <c r="B35" s="5" t="s">
        <v>13</v>
      </c>
      <c r="C35" s="33">
        <v>467</v>
      </c>
      <c r="D35" s="33">
        <v>467</v>
      </c>
      <c r="E35" s="33">
        <v>360</v>
      </c>
      <c r="F35" s="33">
        <v>368</v>
      </c>
      <c r="G35" s="33"/>
      <c r="H35" s="33"/>
    </row>
    <row r="36" spans="2:8" ht="15.75" x14ac:dyDescent="0.2">
      <c r="B36" s="7"/>
    </row>
    <row r="37" spans="2:8" x14ac:dyDescent="0.2">
      <c r="B37" s="50" t="s">
        <v>24</v>
      </c>
      <c r="C37" s="51"/>
      <c r="D37" s="51"/>
      <c r="E37" s="51"/>
      <c r="F37" s="51"/>
      <c r="G37" s="51"/>
      <c r="H37" s="51"/>
    </row>
    <row r="38" spans="2:8" x14ac:dyDescent="0.2">
      <c r="B38" s="51"/>
      <c r="C38" s="51"/>
      <c r="D38" s="51"/>
      <c r="E38" s="51"/>
      <c r="F38" s="51"/>
      <c r="G38" s="51"/>
      <c r="H38" s="51"/>
    </row>
    <row r="40" spans="2:8" ht="15.75" x14ac:dyDescent="0.2">
      <c r="B40" s="7"/>
    </row>
  </sheetData>
  <mergeCells count="7">
    <mergeCell ref="B37:H38"/>
    <mergeCell ref="B3:H3"/>
    <mergeCell ref="B4:H4"/>
    <mergeCell ref="B5:H5"/>
    <mergeCell ref="B6:H6"/>
    <mergeCell ref="C7:C9"/>
    <mergeCell ref="D7:D9"/>
  </mergeCells>
  <pageMargins left="0.7" right="0.7" top="0.75" bottom="0.75" header="0.3" footer="0.3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H40"/>
  <sheetViews>
    <sheetView zoomScale="115" zoomScaleNormal="115" workbookViewId="0">
      <selection activeCell="F39" sqref="F39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9" t="s">
        <v>0</v>
      </c>
      <c r="C3" s="39"/>
      <c r="D3" s="39"/>
      <c r="E3" s="39"/>
      <c r="F3" s="39"/>
      <c r="G3" s="39"/>
      <c r="H3" s="39"/>
    </row>
    <row r="4" spans="2:8" ht="15.75" x14ac:dyDescent="0.2">
      <c r="B4" s="40" t="s">
        <v>86</v>
      </c>
      <c r="C4" s="40"/>
      <c r="D4" s="40"/>
      <c r="E4" s="40"/>
      <c r="F4" s="40"/>
      <c r="G4" s="40"/>
      <c r="H4" s="40"/>
    </row>
    <row r="5" spans="2:8" ht="13.5" thickBot="1" x14ac:dyDescent="0.25">
      <c r="B5" s="46" t="s">
        <v>1</v>
      </c>
      <c r="C5" s="46"/>
      <c r="D5" s="46"/>
      <c r="E5" s="46"/>
      <c r="F5" s="46"/>
      <c r="G5" s="46"/>
      <c r="H5" s="46"/>
    </row>
    <row r="6" spans="2:8" ht="13.5" thickBot="1" x14ac:dyDescent="0.25">
      <c r="B6" s="52" t="s">
        <v>40</v>
      </c>
      <c r="C6" s="53"/>
      <c r="D6" s="53"/>
      <c r="E6" s="53"/>
      <c r="F6" s="53"/>
      <c r="G6" s="53"/>
      <c r="H6" s="54"/>
    </row>
    <row r="7" spans="2:8" ht="12.75" customHeight="1" x14ac:dyDescent="0.2">
      <c r="B7" s="20" t="s">
        <v>2</v>
      </c>
      <c r="C7" s="36" t="s">
        <v>26</v>
      </c>
      <c r="D7" s="43" t="s">
        <v>27</v>
      </c>
      <c r="E7" s="10" t="s">
        <v>4</v>
      </c>
      <c r="F7" s="10" t="s">
        <v>4</v>
      </c>
      <c r="G7" s="10" t="s">
        <v>4</v>
      </c>
      <c r="H7" s="10" t="s">
        <v>4</v>
      </c>
    </row>
    <row r="8" spans="2:8" x14ac:dyDescent="0.2">
      <c r="B8" s="20" t="s">
        <v>3</v>
      </c>
      <c r="C8" s="37"/>
      <c r="D8" s="44"/>
      <c r="E8" s="3" t="s">
        <v>5</v>
      </c>
      <c r="F8" s="3" t="s">
        <v>5</v>
      </c>
      <c r="G8" s="3" t="s">
        <v>5</v>
      </c>
      <c r="H8" s="3" t="s">
        <v>5</v>
      </c>
    </row>
    <row r="9" spans="2:8" ht="41.25" customHeight="1" thickBot="1" x14ac:dyDescent="0.25">
      <c r="B9" s="2"/>
      <c r="C9" s="38"/>
      <c r="D9" s="45"/>
      <c r="E9" s="13" t="s">
        <v>28</v>
      </c>
      <c r="F9" s="4" t="s">
        <v>29</v>
      </c>
      <c r="G9" s="4" t="s">
        <v>30</v>
      </c>
      <c r="H9" s="4" t="s">
        <v>31</v>
      </c>
    </row>
    <row r="10" spans="2:8" ht="13.5" thickBot="1" x14ac:dyDescent="0.25">
      <c r="B10" s="19" t="s">
        <v>6</v>
      </c>
      <c r="C10" s="31">
        <f>+C12+C13+C14</f>
        <v>16003900</v>
      </c>
      <c r="D10" s="31">
        <f t="shared" ref="D10:H10" si="0">+D12+D13+D14</f>
        <v>16018052</v>
      </c>
      <c r="E10" s="31">
        <f t="shared" si="0"/>
        <v>2251938</v>
      </c>
      <c r="F10" s="31">
        <f t="shared" si="0"/>
        <v>5419499</v>
      </c>
      <c r="G10" s="31">
        <f t="shared" si="0"/>
        <v>0</v>
      </c>
      <c r="H10" s="31">
        <f t="shared" si="0"/>
        <v>0</v>
      </c>
    </row>
    <row r="11" spans="2:8" ht="13.5" thickBot="1" x14ac:dyDescent="0.25">
      <c r="B11" s="5" t="s">
        <v>7</v>
      </c>
      <c r="C11" s="32"/>
      <c r="D11" s="32"/>
      <c r="E11" s="32"/>
      <c r="F11" s="32"/>
      <c r="G11" s="32"/>
      <c r="H11" s="32"/>
    </row>
    <row r="12" spans="2:8" ht="13.5" thickBot="1" x14ac:dyDescent="0.25">
      <c r="B12" s="6" t="s">
        <v>8</v>
      </c>
      <c r="C12" s="32">
        <v>8877000</v>
      </c>
      <c r="D12" s="32">
        <v>8891152</v>
      </c>
      <c r="E12" s="32">
        <v>2039888</v>
      </c>
      <c r="F12" s="32">
        <v>4582624</v>
      </c>
      <c r="G12" s="32"/>
      <c r="H12" s="32"/>
    </row>
    <row r="13" spans="2:8" ht="13.5" thickBot="1" x14ac:dyDescent="0.25">
      <c r="B13" s="6" t="s">
        <v>9</v>
      </c>
      <c r="C13" s="32">
        <f>2708100+500000</f>
        <v>3208100</v>
      </c>
      <c r="D13" s="32">
        <f>2708100+500000</f>
        <v>3208100</v>
      </c>
      <c r="E13" s="32">
        <f>197878+14172</f>
        <v>212050</v>
      </c>
      <c r="F13" s="32">
        <v>836875</v>
      </c>
      <c r="G13" s="32"/>
      <c r="H13" s="32"/>
    </row>
    <row r="14" spans="2:8" ht="13.5" thickBot="1" x14ac:dyDescent="0.25">
      <c r="B14" s="6" t="s">
        <v>10</v>
      </c>
      <c r="C14" s="32">
        <v>3918800</v>
      </c>
      <c r="D14" s="32">
        <v>3918800</v>
      </c>
      <c r="E14" s="32"/>
      <c r="F14" s="32"/>
      <c r="G14" s="32"/>
      <c r="H14" s="32"/>
    </row>
    <row r="15" spans="2:8" ht="13.5" thickBot="1" x14ac:dyDescent="0.25">
      <c r="B15" s="5"/>
      <c r="C15" s="32"/>
      <c r="D15" s="32"/>
      <c r="E15" s="32"/>
      <c r="F15" s="32"/>
      <c r="G15" s="32"/>
      <c r="H15" s="32"/>
    </row>
    <row r="16" spans="2:8" s="16" customFormat="1" ht="26.25" thickBot="1" x14ac:dyDescent="0.25">
      <c r="B16" s="19" t="s">
        <v>11</v>
      </c>
      <c r="C16" s="31">
        <f t="shared" ref="C16:H16" si="1">+SUM(C17:C32)</f>
        <v>400000</v>
      </c>
      <c r="D16" s="31">
        <f t="shared" si="1"/>
        <v>400000</v>
      </c>
      <c r="E16" s="31">
        <f t="shared" si="1"/>
        <v>0</v>
      </c>
      <c r="F16" s="31">
        <f t="shared" si="1"/>
        <v>0</v>
      </c>
      <c r="G16" s="31">
        <f t="shared" si="1"/>
        <v>0</v>
      </c>
      <c r="H16" s="31">
        <f t="shared" si="1"/>
        <v>0</v>
      </c>
    </row>
    <row r="17" spans="2:8" ht="13.5" thickBot="1" x14ac:dyDescent="0.25">
      <c r="B17" s="5" t="s">
        <v>18</v>
      </c>
      <c r="C17" s="32"/>
      <c r="D17" s="32"/>
      <c r="E17" s="32"/>
      <c r="F17" s="32"/>
      <c r="G17" s="32"/>
      <c r="H17" s="32"/>
    </row>
    <row r="18" spans="2:8" ht="39" hidden="1" thickBot="1" x14ac:dyDescent="0.25">
      <c r="B18" s="5" t="s">
        <v>74</v>
      </c>
      <c r="C18" s="32"/>
      <c r="D18" s="32"/>
      <c r="E18" s="32"/>
      <c r="F18" s="32"/>
      <c r="G18" s="32"/>
      <c r="H18" s="32"/>
    </row>
    <row r="19" spans="2:8" ht="26.25" hidden="1" thickBot="1" x14ac:dyDescent="0.25">
      <c r="B19" s="5" t="s">
        <v>75</v>
      </c>
      <c r="C19" s="32"/>
      <c r="D19" s="32"/>
      <c r="E19" s="32"/>
      <c r="F19" s="32"/>
      <c r="G19" s="32"/>
      <c r="H19" s="32"/>
    </row>
    <row r="20" spans="2:8" ht="13.5" hidden="1" thickBot="1" x14ac:dyDescent="0.25">
      <c r="B20" s="5" t="s">
        <v>76</v>
      </c>
      <c r="C20" s="32"/>
      <c r="D20" s="32"/>
      <c r="E20" s="32"/>
      <c r="F20" s="32"/>
      <c r="G20" s="32"/>
      <c r="H20" s="32"/>
    </row>
    <row r="21" spans="2:8" ht="39" hidden="1" thickBot="1" x14ac:dyDescent="0.25">
      <c r="B21" s="5" t="s">
        <v>42</v>
      </c>
      <c r="C21" s="32"/>
      <c r="D21" s="32"/>
      <c r="E21" s="32"/>
      <c r="F21" s="32"/>
      <c r="G21" s="32"/>
      <c r="H21" s="32"/>
    </row>
    <row r="22" spans="2:8" ht="39" hidden="1" thickBot="1" x14ac:dyDescent="0.25">
      <c r="B22" s="5" t="s">
        <v>77</v>
      </c>
      <c r="C22" s="32"/>
      <c r="D22" s="32"/>
      <c r="E22" s="32"/>
      <c r="F22" s="32"/>
      <c r="G22" s="32"/>
      <c r="H22" s="32"/>
    </row>
    <row r="23" spans="2:8" ht="39" hidden="1" thickBot="1" x14ac:dyDescent="0.25">
      <c r="B23" s="5" t="s">
        <v>78</v>
      </c>
      <c r="C23" s="32"/>
      <c r="D23" s="32"/>
      <c r="E23" s="32"/>
      <c r="F23" s="32"/>
      <c r="G23" s="32"/>
      <c r="H23" s="32"/>
    </row>
    <row r="24" spans="2:8" ht="51.75" hidden="1" thickBot="1" x14ac:dyDescent="0.25">
      <c r="B24" s="5" t="s">
        <v>79</v>
      </c>
      <c r="C24" s="32"/>
      <c r="D24" s="32"/>
      <c r="E24" s="32"/>
      <c r="F24" s="32"/>
      <c r="G24" s="32"/>
      <c r="H24" s="32"/>
    </row>
    <row r="25" spans="2:8" ht="39" hidden="1" thickBot="1" x14ac:dyDescent="0.25">
      <c r="B25" s="5" t="s">
        <v>80</v>
      </c>
      <c r="C25" s="32"/>
      <c r="D25" s="32"/>
      <c r="E25" s="32"/>
      <c r="F25" s="32"/>
      <c r="G25" s="32"/>
      <c r="H25" s="32"/>
    </row>
    <row r="26" spans="2:8" ht="51.75" hidden="1" thickBot="1" x14ac:dyDescent="0.25">
      <c r="B26" s="5" t="s">
        <v>81</v>
      </c>
      <c r="C26" s="32"/>
      <c r="D26" s="32"/>
      <c r="E26" s="32"/>
      <c r="F26" s="32"/>
      <c r="G26" s="32"/>
      <c r="H26" s="32"/>
    </row>
    <row r="27" spans="2:8" ht="26.25" hidden="1" thickBot="1" x14ac:dyDescent="0.25">
      <c r="B27" s="5" t="s">
        <v>82</v>
      </c>
      <c r="C27" s="32"/>
      <c r="D27" s="32"/>
      <c r="E27" s="32"/>
      <c r="F27" s="32"/>
      <c r="G27" s="32"/>
      <c r="H27" s="32"/>
    </row>
    <row r="28" spans="2:8" ht="13.5" hidden="1" thickBot="1" x14ac:dyDescent="0.25">
      <c r="B28" s="5" t="s">
        <v>43</v>
      </c>
      <c r="C28" s="32"/>
      <c r="D28" s="32"/>
      <c r="E28" s="32"/>
      <c r="F28" s="32"/>
      <c r="G28" s="32"/>
      <c r="H28" s="32"/>
    </row>
    <row r="29" spans="2:8" ht="26.25" hidden="1" thickBot="1" x14ac:dyDescent="0.25">
      <c r="B29" s="5" t="s">
        <v>44</v>
      </c>
      <c r="C29" s="32"/>
      <c r="D29" s="32"/>
      <c r="E29" s="32"/>
      <c r="F29" s="32"/>
      <c r="G29" s="32"/>
      <c r="H29" s="32"/>
    </row>
    <row r="30" spans="2:8" ht="13.5" hidden="1" thickBot="1" x14ac:dyDescent="0.25">
      <c r="B30" s="5" t="s">
        <v>83</v>
      </c>
      <c r="C30" s="32"/>
      <c r="D30" s="32"/>
      <c r="E30" s="32"/>
      <c r="F30" s="32"/>
      <c r="G30" s="32"/>
      <c r="H30" s="32"/>
    </row>
    <row r="31" spans="2:8" ht="26.25" thickBot="1" x14ac:dyDescent="0.25">
      <c r="B31" s="5" t="s">
        <v>84</v>
      </c>
      <c r="C31" s="32">
        <v>400000</v>
      </c>
      <c r="D31" s="32">
        <v>400000</v>
      </c>
      <c r="E31" s="32"/>
      <c r="F31" s="32"/>
      <c r="G31" s="32"/>
      <c r="H31" s="32"/>
    </row>
    <row r="32" spans="2:8" ht="13.5" thickBot="1" x14ac:dyDescent="0.25">
      <c r="B32" s="5"/>
      <c r="C32" s="32"/>
      <c r="D32" s="32"/>
      <c r="E32" s="32"/>
      <c r="F32" s="32"/>
      <c r="G32" s="32"/>
      <c r="H32" s="32"/>
    </row>
    <row r="33" spans="2:8" ht="13.5" thickBot="1" x14ac:dyDescent="0.25">
      <c r="B33" s="19" t="s">
        <v>12</v>
      </c>
      <c r="C33" s="31">
        <f>+C16+C10</f>
        <v>16403900</v>
      </c>
      <c r="D33" s="31">
        <f t="shared" ref="D33:H33" si="2">+D16+D10</f>
        <v>16418052</v>
      </c>
      <c r="E33" s="31">
        <f t="shared" si="2"/>
        <v>2251938</v>
      </c>
      <c r="F33" s="31">
        <f t="shared" si="2"/>
        <v>5419499</v>
      </c>
      <c r="G33" s="31">
        <f t="shared" si="2"/>
        <v>0</v>
      </c>
      <c r="H33" s="31">
        <f t="shared" si="2"/>
        <v>0</v>
      </c>
    </row>
    <row r="34" spans="2:8" ht="13.5" thickBot="1" x14ac:dyDescent="0.25">
      <c r="B34" s="5"/>
      <c r="C34" s="32"/>
      <c r="D34" s="32"/>
      <c r="E34" s="32"/>
      <c r="F34" s="32"/>
      <c r="G34" s="32"/>
      <c r="H34" s="32"/>
    </row>
    <row r="35" spans="2:8" ht="13.5" thickBot="1" x14ac:dyDescent="0.25">
      <c r="B35" s="5" t="s">
        <v>13</v>
      </c>
      <c r="C35" s="33">
        <v>395</v>
      </c>
      <c r="D35" s="33">
        <v>395</v>
      </c>
      <c r="E35" s="33">
        <v>251</v>
      </c>
      <c r="F35" s="33">
        <v>257</v>
      </c>
      <c r="G35" s="33"/>
      <c r="H35" s="33"/>
    </row>
    <row r="36" spans="2:8" ht="15.75" x14ac:dyDescent="0.2">
      <c r="B36" s="7"/>
    </row>
    <row r="37" spans="2:8" x14ac:dyDescent="0.2">
      <c r="B37" s="50" t="s">
        <v>24</v>
      </c>
      <c r="C37" s="51"/>
      <c r="D37" s="51"/>
      <c r="E37" s="51"/>
      <c r="F37" s="51"/>
      <c r="G37" s="51"/>
      <c r="H37" s="51"/>
    </row>
    <row r="38" spans="2:8" x14ac:dyDescent="0.2">
      <c r="B38" s="51"/>
      <c r="C38" s="51"/>
      <c r="D38" s="51"/>
      <c r="E38" s="51"/>
      <c r="F38" s="51"/>
      <c r="G38" s="51"/>
      <c r="H38" s="51"/>
    </row>
    <row r="40" spans="2:8" ht="15.75" x14ac:dyDescent="0.2">
      <c r="B40" s="7"/>
    </row>
  </sheetData>
  <mergeCells count="7">
    <mergeCell ref="B37:H38"/>
    <mergeCell ref="B3:H3"/>
    <mergeCell ref="B4:H4"/>
    <mergeCell ref="B5:H5"/>
    <mergeCell ref="B6:H6"/>
    <mergeCell ref="C7:C9"/>
    <mergeCell ref="D7:D9"/>
  </mergeCells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3:H36"/>
  <sheetViews>
    <sheetView zoomScale="115" zoomScaleNormal="115" workbookViewId="0">
      <selection activeCell="S16" sqref="S16"/>
    </sheetView>
  </sheetViews>
  <sheetFormatPr defaultRowHeight="12.75" x14ac:dyDescent="0.2"/>
  <cols>
    <col min="1" max="1" width="2.1640625" customWidth="1"/>
    <col min="2" max="2" width="51.6640625" customWidth="1"/>
    <col min="3" max="3" width="14.1640625" customWidth="1"/>
    <col min="4" max="5" width="16.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9" t="s">
        <v>0</v>
      </c>
      <c r="C3" s="39"/>
      <c r="D3" s="39"/>
      <c r="E3" s="39"/>
      <c r="F3" s="39"/>
      <c r="G3" s="39"/>
      <c r="H3" s="39"/>
    </row>
    <row r="4" spans="2:8" ht="15.75" x14ac:dyDescent="0.2">
      <c r="B4" s="40" t="s">
        <v>86</v>
      </c>
      <c r="C4" s="40"/>
      <c r="D4" s="40"/>
      <c r="E4" s="40"/>
      <c r="F4" s="40"/>
      <c r="G4" s="40"/>
      <c r="H4" s="40"/>
    </row>
    <row r="5" spans="2:8" ht="13.5" thickBot="1" x14ac:dyDescent="0.25">
      <c r="B5" s="46" t="s">
        <v>1</v>
      </c>
      <c r="C5" s="46"/>
      <c r="D5" s="46"/>
      <c r="E5" s="46"/>
      <c r="F5" s="46"/>
      <c r="G5" s="46"/>
      <c r="H5" s="46"/>
    </row>
    <row r="6" spans="2:8" ht="13.5" thickBot="1" x14ac:dyDescent="0.25">
      <c r="B6" s="47" t="s">
        <v>41</v>
      </c>
      <c r="C6" s="48"/>
      <c r="D6" s="48"/>
      <c r="E6" s="48"/>
      <c r="F6" s="48"/>
      <c r="G6" s="48"/>
      <c r="H6" s="49"/>
    </row>
    <row r="7" spans="2:8" ht="12.75" customHeight="1" x14ac:dyDescent="0.2">
      <c r="B7" s="14" t="s">
        <v>19</v>
      </c>
      <c r="C7" s="36" t="s">
        <v>26</v>
      </c>
      <c r="D7" s="43" t="s">
        <v>27</v>
      </c>
      <c r="E7" s="10" t="s">
        <v>4</v>
      </c>
      <c r="F7" s="10" t="s">
        <v>4</v>
      </c>
      <c r="G7" s="10" t="s">
        <v>4</v>
      </c>
      <c r="H7" s="10" t="s">
        <v>4</v>
      </c>
    </row>
    <row r="8" spans="2:8" x14ac:dyDescent="0.2">
      <c r="B8" s="14" t="s">
        <v>3</v>
      </c>
      <c r="C8" s="37"/>
      <c r="D8" s="44"/>
      <c r="E8" s="3" t="s">
        <v>5</v>
      </c>
      <c r="F8" s="3" t="s">
        <v>5</v>
      </c>
      <c r="G8" s="3" t="s">
        <v>5</v>
      </c>
      <c r="H8" s="3" t="s">
        <v>5</v>
      </c>
    </row>
    <row r="9" spans="2:8" ht="39.75" customHeight="1" thickBot="1" x14ac:dyDescent="0.25">
      <c r="B9" s="2"/>
      <c r="C9" s="38"/>
      <c r="D9" s="45"/>
      <c r="E9" s="13" t="s">
        <v>28</v>
      </c>
      <c r="F9" s="4" t="s">
        <v>29</v>
      </c>
      <c r="G9" s="4" t="s">
        <v>30</v>
      </c>
      <c r="H9" s="4" t="s">
        <v>31</v>
      </c>
    </row>
    <row r="10" spans="2:8" ht="13.5" thickBot="1" x14ac:dyDescent="0.25">
      <c r="B10" s="19" t="s">
        <v>6</v>
      </c>
      <c r="C10" s="31">
        <f>+C12+C13+C14</f>
        <v>142810500</v>
      </c>
      <c r="D10" s="31">
        <f t="shared" ref="D10:H10" si="0">+D12+D13+D14</f>
        <v>143251665</v>
      </c>
      <c r="E10" s="31">
        <f t="shared" si="0"/>
        <v>25675020</v>
      </c>
      <c r="F10" s="31">
        <f t="shared" si="0"/>
        <v>58496754</v>
      </c>
      <c r="G10" s="31">
        <f t="shared" si="0"/>
        <v>0</v>
      </c>
      <c r="H10" s="31">
        <f t="shared" si="0"/>
        <v>0</v>
      </c>
    </row>
    <row r="11" spans="2:8" ht="13.5" thickBot="1" x14ac:dyDescent="0.25">
      <c r="B11" s="5" t="s">
        <v>7</v>
      </c>
      <c r="C11" s="32"/>
      <c r="D11" s="32"/>
      <c r="E11" s="32"/>
      <c r="F11" s="32"/>
      <c r="G11" s="32"/>
      <c r="H11" s="32"/>
    </row>
    <row r="12" spans="2:8" ht="13.5" thickBot="1" x14ac:dyDescent="0.25">
      <c r="B12" s="6" t="s">
        <v>8</v>
      </c>
      <c r="C12" s="32">
        <f>+'Програма 1'!C12+'Програма 2'!C12+'Програма 3'!C12+'Програма 4'!C12+'Програма 5'!C12+'Програма 6'!C12+'Програма 7'!C12+'Програма 8'!C12+'Програма 9'!C12</f>
        <v>98712900</v>
      </c>
      <c r="D12" s="32">
        <f>+'Програма 1'!D12+'Програма 2'!D12+'Програма 3'!D12+'Програма 4'!D12+'Програма 5'!D12+'Програма 6'!D12+'Програма 7'!D12+'Програма 8'!D12+'Програма 9'!D12</f>
        <v>98727052</v>
      </c>
      <c r="E12" s="32">
        <f>+'Програма 1'!E12+'Програма 2'!E12+'Програма 3'!E12+'Програма 4'!E12+'Програма 5'!E12+'Програма 6'!E12+'Програма 7'!E12+'Програма 8'!E12+'Програма 9'!E12</f>
        <v>21429197</v>
      </c>
      <c r="F12" s="32">
        <f>+'Програма 1'!F12+'Програма 2'!F12+'Програма 3'!F12+'Програма 4'!F12+'Програма 5'!F12+'Програма 6'!F12+'Програма 7'!F12+'Програма 8'!F12+'Програма 9'!F12</f>
        <v>46137227</v>
      </c>
      <c r="G12" s="32">
        <f>+'Програма 1'!G12+'Програма 2'!G12+'Програма 3'!G12+'Програма 4'!G12+'Програма 5'!G12+'Програма 6'!G12+'Програма 7'!G12+'Програма 8'!G12+'Програма 9'!G12</f>
        <v>0</v>
      </c>
      <c r="H12" s="32">
        <f>+'Програма 1'!H12+'Програма 2'!H12+'Програма 3'!H12+'Програма 4'!H12+'Програма 5'!H12+'Програма 6'!H12+'Програма 7'!H12+'Програма 8'!H12+'Програма 9'!H12</f>
        <v>0</v>
      </c>
    </row>
    <row r="13" spans="2:8" ht="13.5" thickBot="1" x14ac:dyDescent="0.25">
      <c r="B13" s="6" t="s">
        <v>9</v>
      </c>
      <c r="C13" s="32">
        <f>+'Програма 1'!C13+'Програма 2'!C13+'Програма 3'!C13+'Програма 4'!C13+'Програма 5'!C13+'Програма 6'!C13+'Програма 7'!C13+'Програма 8'!C13+'Програма 9'!C13</f>
        <v>27598600</v>
      </c>
      <c r="D13" s="32">
        <f>+'Програма 1'!D13+'Програма 2'!D13+'Програма 3'!D13+'Програма 4'!D13+'Програма 5'!D13+'Програма 6'!D13+'Програма 7'!D13+'Програма 8'!D13+'Програма 9'!D13</f>
        <v>28025613</v>
      </c>
      <c r="E13" s="32">
        <f>+'Програма 1'!E13+'Програма 2'!E13+'Програма 3'!E13+'Програма 4'!E13+'Програма 5'!E13+'Програма 6'!E13+'Програма 7'!E13+'Програма 8'!E13+'Програма 9'!E13</f>
        <v>4203230</v>
      </c>
      <c r="F13" s="32">
        <f>+'Програма 1'!F13+'Програма 2'!F13+'Програма 3'!F13+'Програма 4'!F13+'Програма 5'!F13+'Програма 6'!F13+'Програма 7'!F13+'Програма 8'!F13+'Програма 9'!F13</f>
        <v>12129576</v>
      </c>
      <c r="G13" s="32">
        <f>+'Програма 1'!G13+'Програма 2'!G13+'Програма 3'!G13+'Програма 4'!G13+'Програма 5'!G13+'Програма 6'!G13+'Програма 7'!G13+'Програма 8'!G13+'Програма 9'!G13</f>
        <v>0</v>
      </c>
      <c r="H13" s="32">
        <f>+'Програма 1'!H13+'Програма 2'!H13+'Програма 3'!H13+'Програма 4'!H13+'Програма 5'!H13+'Програма 6'!H13+'Програма 7'!H13+'Програма 8'!H13+'Програма 9'!H13</f>
        <v>0</v>
      </c>
    </row>
    <row r="14" spans="2:8" ht="13.5" thickBot="1" x14ac:dyDescent="0.25">
      <c r="B14" s="6" t="s">
        <v>10</v>
      </c>
      <c r="C14" s="32">
        <f>+'Програма 1'!C14+'Програма 2'!C14+'Програма 3'!C14+'Програма 4'!C14+'Програма 5'!C14+'Програма 6'!C14+'Програма 7'!C14+'Програма 8'!C14+'Програма 9'!C14</f>
        <v>16499000</v>
      </c>
      <c r="D14" s="32">
        <f>+'Програма 1'!D14+'Програма 2'!D14+'Програма 3'!D14+'Програма 4'!D14+'Програма 5'!D14+'Програма 6'!D14+'Програма 7'!D14+'Програма 8'!D14+'Програма 9'!D14</f>
        <v>16499000</v>
      </c>
      <c r="E14" s="32">
        <f>+'Програма 1'!E14+'Програма 2'!E14+'Програма 3'!E14+'Програма 4'!E14+'Програма 5'!E14+'Програма 6'!E14+'Програма 7'!E14+'Програма 8'!E14+'Програма 9'!E14</f>
        <v>42593</v>
      </c>
      <c r="F14" s="32">
        <f>+'Програма 1'!F14+'Програма 2'!F14+'Програма 3'!F14+'Програма 4'!F14+'Програма 5'!F14+'Програма 6'!F14+'Програма 7'!F14+'Програма 8'!F14+'Програма 9'!F14</f>
        <v>229951</v>
      </c>
      <c r="G14" s="32">
        <f>+'Програма 1'!G14+'Програма 2'!G14+'Програма 3'!G14+'Програма 4'!G14+'Програма 5'!G14+'Програма 6'!G14+'Програма 7'!G14+'Програма 8'!G14+'Програма 9'!G14</f>
        <v>0</v>
      </c>
      <c r="H14" s="32">
        <f>+'Програма 1'!H14+'Програма 2'!H14+'Програма 3'!H14+'Програма 4'!H14+'Програма 5'!H14+'Програма 6'!H14+'Програма 7'!H14+'Програма 8'!H14+'Програма 9'!H14</f>
        <v>0</v>
      </c>
    </row>
    <row r="15" spans="2:8" ht="13.5" thickBot="1" x14ac:dyDescent="0.25">
      <c r="B15" s="5"/>
      <c r="C15" s="32"/>
      <c r="D15" s="32"/>
      <c r="E15" s="32"/>
      <c r="F15" s="32"/>
      <c r="G15" s="32"/>
      <c r="H15" s="32"/>
    </row>
    <row r="16" spans="2:8" ht="26.25" customHeight="1" thickBot="1" x14ac:dyDescent="0.25">
      <c r="B16" s="19" t="s">
        <v>11</v>
      </c>
      <c r="C16" s="31">
        <f t="shared" ref="C16:H16" si="1">+SUM(C17:C32)</f>
        <v>101019000</v>
      </c>
      <c r="D16" s="31">
        <f t="shared" si="1"/>
        <v>105284784</v>
      </c>
      <c r="E16" s="31">
        <f t="shared" si="1"/>
        <v>12164068</v>
      </c>
      <c r="F16" s="31">
        <f t="shared" si="1"/>
        <v>39706379</v>
      </c>
      <c r="G16" s="31">
        <f t="shared" si="1"/>
        <v>0</v>
      </c>
      <c r="H16" s="31">
        <f t="shared" si="1"/>
        <v>0</v>
      </c>
    </row>
    <row r="17" spans="2:8" ht="13.5" thickBot="1" x14ac:dyDescent="0.25">
      <c r="B17" s="5" t="s">
        <v>18</v>
      </c>
      <c r="C17" s="32"/>
      <c r="D17" s="32"/>
      <c r="E17" s="32"/>
      <c r="F17" s="32"/>
      <c r="G17" s="32"/>
      <c r="H17" s="32"/>
    </row>
    <row r="18" spans="2:8" ht="39" thickBot="1" x14ac:dyDescent="0.25">
      <c r="B18" s="34" t="s">
        <v>74</v>
      </c>
      <c r="C18" s="32">
        <f>+'Програма 1'!C18+'Програма 2'!C18+'Програма 3'!C18+'Програма 4'!C18+'Програма 5'!C18+'Програма 6'!C18+'Програма 7'!C18+'Програма 8'!C18+'Програма 9'!C18</f>
        <v>120000</v>
      </c>
      <c r="D18" s="32">
        <f>+'Програма 1'!D18+'Програма 2'!D18+'Програма 3'!D18+'Програма 4'!D18+'Програма 5'!D18+'Програма 6'!D18+'Програма 7'!D18+'Програма 8'!D18+'Програма 9'!D18</f>
        <v>120000</v>
      </c>
      <c r="E18" s="32">
        <f>+'Програма 1'!E18+'Програма 2'!E18+'Програма 3'!E18+'Програма 4'!E18+'Програма 5'!E18+'Програма 6'!E18+'Програма 7'!E18+'Програма 8'!E18+'Програма 9'!E18</f>
        <v>0</v>
      </c>
      <c r="F18" s="32">
        <f>+'Програма 1'!F18+'Програма 2'!F18+'Програма 3'!F18+'Програма 4'!F18+'Програма 5'!F18+'Програма 6'!F18+'Програма 7'!F18+'Програма 8'!F18+'Програма 9'!F18</f>
        <v>0</v>
      </c>
      <c r="G18" s="32">
        <f>+'Програма 1'!G18+'Програма 2'!G18+'Програма 3'!G18+'Програма 4'!G18+'Програма 5'!G18+'Програма 6'!G18+'Програма 7'!G18+'Програма 8'!G18+'Програма 9'!G18</f>
        <v>0</v>
      </c>
      <c r="H18" s="32">
        <f>+'Програма 1'!H18+'Програма 2'!H18+'Програма 3'!H18+'Програма 4'!H18+'Програма 5'!H18+'Програма 6'!H18+'Програма 7'!H18+'Програма 8'!H18+'Програма 9'!H18</f>
        <v>0</v>
      </c>
    </row>
    <row r="19" spans="2:8" ht="26.25" thickBot="1" x14ac:dyDescent="0.25">
      <c r="B19" s="34" t="s">
        <v>75</v>
      </c>
      <c r="C19" s="32">
        <f>+'Програма 1'!C19+'Програма 2'!C19+'Програма 3'!C19+'Програма 4'!C19+'Програма 5'!C19+'Програма 6'!C19+'Програма 7'!C19+'Програма 8'!C19+'Програма 9'!C19</f>
        <v>450000</v>
      </c>
      <c r="D19" s="32">
        <f>+'Програма 1'!D19+'Програма 2'!D19+'Програма 3'!D19+'Програма 4'!D19+'Програма 5'!D19+'Програма 6'!D19+'Програма 7'!D19+'Програма 8'!D19+'Програма 9'!D19</f>
        <v>450000</v>
      </c>
      <c r="E19" s="32">
        <f>+'Програма 1'!E19+'Програма 2'!E19+'Програма 3'!E19+'Програма 4'!E19+'Програма 5'!E19+'Програма 6'!E19+'Програма 7'!E19+'Програма 8'!E19+'Програма 9'!E19</f>
        <v>0</v>
      </c>
      <c r="F19" s="32">
        <f>+'Програма 1'!F19+'Програма 2'!F19+'Програма 3'!F19+'Програма 4'!F19+'Програма 5'!F19+'Програма 6'!F19+'Програма 7'!F19+'Програма 8'!F19+'Програма 9'!F19</f>
        <v>0</v>
      </c>
      <c r="G19" s="32">
        <f>+'Програма 1'!G19+'Програма 2'!G19+'Програма 3'!G19+'Програма 4'!G19+'Програма 5'!G19+'Програма 6'!G19+'Програма 7'!G19+'Програма 8'!G19+'Програма 9'!G19</f>
        <v>0</v>
      </c>
      <c r="H19" s="32">
        <f>+'Програма 1'!H19+'Програма 2'!H19+'Програма 3'!H19+'Програма 4'!H19+'Програма 5'!H19+'Програма 6'!H19+'Програма 7'!H19+'Програма 8'!H19+'Програма 9'!H19</f>
        <v>0</v>
      </c>
    </row>
    <row r="20" spans="2:8" ht="13.5" thickBot="1" x14ac:dyDescent="0.25">
      <c r="B20" s="34" t="s">
        <v>76</v>
      </c>
      <c r="C20" s="32">
        <f>+'Програма 1'!C20+'Програма 2'!C20+'Програма 3'!C20+'Програма 4'!C20+'Програма 5'!C20+'Програма 6'!C20+'Програма 7'!C20+'Програма 8'!C20+'Програма 9'!C20</f>
        <v>132000</v>
      </c>
      <c r="D20" s="32">
        <f>+'Програма 1'!D20+'Програма 2'!D20+'Програма 3'!D20+'Програма 4'!D20+'Програма 5'!D20+'Програма 6'!D20+'Програма 7'!D20+'Програма 8'!D20+'Програма 9'!D20</f>
        <v>132000</v>
      </c>
      <c r="E20" s="32">
        <f>+'Програма 1'!E20+'Програма 2'!E20+'Програма 3'!E20+'Програма 4'!E20+'Програма 5'!E20+'Програма 6'!E20+'Програма 7'!E20+'Програма 8'!E20+'Програма 9'!E20</f>
        <v>0</v>
      </c>
      <c r="F20" s="32">
        <f>+'Програма 1'!F20+'Програма 2'!F20+'Програма 3'!F20+'Програма 4'!F20+'Програма 5'!F20+'Програма 6'!F20+'Програма 7'!F20+'Програма 8'!F20+'Програма 9'!F20</f>
        <v>0</v>
      </c>
      <c r="G20" s="32">
        <f>+'Програма 1'!G20+'Програма 2'!G20+'Програма 3'!G20+'Програма 4'!G20+'Програма 5'!G20+'Програма 6'!G20+'Програма 7'!G20+'Програма 8'!G20+'Програма 9'!G20</f>
        <v>0</v>
      </c>
      <c r="H20" s="32">
        <f>+'Програма 1'!H20+'Програма 2'!H20+'Програма 3'!H20+'Програма 4'!H20+'Програма 5'!H20+'Програма 6'!H20+'Програма 7'!H20+'Програма 8'!H20+'Програма 9'!H20</f>
        <v>0</v>
      </c>
    </row>
    <row r="21" spans="2:8" ht="39" thickBot="1" x14ac:dyDescent="0.25">
      <c r="B21" s="34" t="s">
        <v>42</v>
      </c>
      <c r="C21" s="32">
        <f>+'Програма 1'!C21+'Програма 2'!C21+'Програма 3'!C21+'Програма 4'!C21+'Програма 5'!C21+'Програма 6'!C21+'Програма 7'!C21+'Програма 8'!C21+'Програма 9'!C21</f>
        <v>0</v>
      </c>
      <c r="D21" s="32">
        <f>+'Програма 1'!D21+'Програма 2'!D21+'Програма 3'!D21+'Програма 4'!D21+'Програма 5'!D21+'Програма 6'!D21+'Програма 7'!D21+'Програма 8'!D21+'Програма 9'!D21</f>
        <v>0</v>
      </c>
      <c r="E21" s="32">
        <f>+'Програма 1'!E21+'Програма 2'!E21+'Програма 3'!E21+'Програма 4'!E21+'Програма 5'!E21+'Програма 6'!E21+'Програма 7'!E21+'Програма 8'!E21+'Програма 9'!E21</f>
        <v>33392</v>
      </c>
      <c r="F21" s="32">
        <f>+'Програма 1'!F21+'Програма 2'!F21+'Програма 3'!F21+'Програма 4'!F21+'Програма 5'!F21+'Програма 6'!F21+'Програма 7'!F21+'Програма 8'!F21+'Програма 9'!F21</f>
        <v>66452</v>
      </c>
      <c r="G21" s="32">
        <f>+'Програма 1'!G21+'Програма 2'!G21+'Програма 3'!G21+'Програма 4'!G21+'Програма 5'!G21+'Програма 6'!G21+'Програма 7'!G21+'Програма 8'!G21+'Програма 9'!G21</f>
        <v>0</v>
      </c>
      <c r="H21" s="32">
        <f>+'Програма 1'!H21+'Програма 2'!H21+'Програма 3'!H21+'Програма 4'!H21+'Програма 5'!H21+'Програма 6'!H21+'Програма 7'!H21+'Програма 8'!H21+'Програма 9'!H21</f>
        <v>0</v>
      </c>
    </row>
    <row r="22" spans="2:8" ht="39" thickBot="1" x14ac:dyDescent="0.25">
      <c r="B22" s="34" t="s">
        <v>77</v>
      </c>
      <c r="C22" s="32">
        <f>+'Програма 1'!C22+'Програма 2'!C22+'Програма 3'!C22+'Програма 4'!C22+'Програма 5'!C22+'Програма 6'!C22+'Програма 7'!C22+'Програма 8'!C22+'Програма 9'!C22</f>
        <v>165000</v>
      </c>
      <c r="D22" s="32">
        <f>+'Програма 1'!D22+'Програма 2'!D22+'Програма 3'!D22+'Програма 4'!D22+'Програма 5'!D22+'Програма 6'!D22+'Програма 7'!D22+'Програма 8'!D22+'Програма 9'!D22</f>
        <v>286500</v>
      </c>
      <c r="E22" s="32">
        <f>+'Програма 1'!E22+'Програма 2'!E22+'Програма 3'!E22+'Програма 4'!E22+'Програма 5'!E22+'Програма 6'!E22+'Програма 7'!E22+'Програма 8'!E22+'Програма 9'!E22</f>
        <v>0</v>
      </c>
      <c r="F22" s="32">
        <f>+'Програма 1'!F22+'Програма 2'!F22+'Програма 3'!F22+'Програма 4'!F22+'Програма 5'!F22+'Програма 6'!F22+'Програма 7'!F22+'Програма 8'!F22+'Програма 9'!F22</f>
        <v>256514</v>
      </c>
      <c r="G22" s="32">
        <f>+'Програма 1'!G22+'Програма 2'!G22+'Програма 3'!G22+'Програма 4'!G22+'Програма 5'!G22+'Програма 6'!G22+'Програма 7'!G22+'Програма 8'!G22+'Програма 9'!G22</f>
        <v>0</v>
      </c>
      <c r="H22" s="32">
        <f>+'Програма 1'!H22+'Програма 2'!H22+'Програма 3'!H22+'Програма 4'!H22+'Програма 5'!H22+'Програма 6'!H22+'Програма 7'!H22+'Програма 8'!H22+'Програма 9'!H22</f>
        <v>0</v>
      </c>
    </row>
    <row r="23" spans="2:8" ht="39" thickBot="1" x14ac:dyDescent="0.25">
      <c r="B23" s="34" t="s">
        <v>78</v>
      </c>
      <c r="C23" s="32">
        <f>+'Програма 1'!C23+'Програма 2'!C23+'Програма 3'!C23+'Програма 4'!C23+'Програма 5'!C23+'Програма 6'!C23+'Програма 7'!C23+'Програма 8'!C23+'Програма 9'!C23</f>
        <v>300300</v>
      </c>
      <c r="D23" s="32">
        <f>+'Програма 1'!D23+'Програма 2'!D23+'Програма 3'!D23+'Програма 4'!D23+'Програма 5'!D23+'Програма 6'!D23+'Програма 7'!D23+'Програма 8'!D23+'Програма 9'!D23</f>
        <v>300300</v>
      </c>
      <c r="E23" s="32">
        <f>+'Програма 1'!E23+'Програма 2'!E23+'Програма 3'!E23+'Програма 4'!E23+'Програма 5'!E23+'Програма 6'!E23+'Програма 7'!E23+'Програма 8'!E23+'Програма 9'!E23</f>
        <v>0</v>
      </c>
      <c r="F23" s="32">
        <f>+'Програма 1'!F23+'Програма 2'!F23+'Програма 3'!F23+'Програма 4'!F23+'Програма 5'!F23+'Програма 6'!F23+'Програма 7'!F23+'Програма 8'!F23+'Програма 9'!F23</f>
        <v>26760</v>
      </c>
      <c r="G23" s="32">
        <f>+'Програма 1'!G23+'Програма 2'!G23+'Програма 3'!G23+'Програма 4'!G23+'Програма 5'!G23+'Програма 6'!G23+'Програма 7'!G23+'Програма 8'!G23+'Програма 9'!G23</f>
        <v>0</v>
      </c>
      <c r="H23" s="32">
        <f>+'Програма 1'!H23+'Програма 2'!H23+'Програма 3'!H23+'Програма 4'!H23+'Програма 5'!H23+'Програма 6'!H23+'Програма 7'!H23+'Програма 8'!H23+'Програма 9'!H23</f>
        <v>0</v>
      </c>
    </row>
    <row r="24" spans="2:8" ht="51.75" thickBot="1" x14ac:dyDescent="0.25">
      <c r="B24" s="34" t="s">
        <v>79</v>
      </c>
      <c r="C24" s="32">
        <f>+'Програма 1'!C24+'Програма 2'!C24+'Програма 3'!C24+'Програма 4'!C24+'Програма 5'!C24+'Програма 6'!C24+'Програма 7'!C24+'Програма 8'!C24+'Програма 9'!C24</f>
        <v>837500</v>
      </c>
      <c r="D24" s="32">
        <f>+'Програма 1'!D24+'Програма 2'!D24+'Програма 3'!D24+'Програма 4'!D24+'Програма 5'!D24+'Програма 6'!D24+'Програма 7'!D24+'Програма 8'!D24+'Програма 9'!D24</f>
        <v>837500</v>
      </c>
      <c r="E24" s="32">
        <f>+'Програма 1'!E24+'Програма 2'!E24+'Програма 3'!E24+'Програма 4'!E24+'Програма 5'!E24+'Програма 6'!E24+'Програма 7'!E24+'Програма 8'!E24+'Програма 9'!E24</f>
        <v>0</v>
      </c>
      <c r="F24" s="32">
        <f>+'Програма 1'!F24+'Програма 2'!F24+'Програма 3'!F24+'Програма 4'!F24+'Програма 5'!F24+'Програма 6'!F24+'Програма 7'!F24+'Програма 8'!F24+'Програма 9'!F24</f>
        <v>0</v>
      </c>
      <c r="G24" s="32">
        <f>+'Програма 1'!G24+'Програма 2'!G24+'Програма 3'!G24+'Програма 4'!G24+'Програма 5'!G24+'Програма 6'!G24+'Програма 7'!G24+'Програма 8'!G24+'Програма 9'!G24</f>
        <v>0</v>
      </c>
      <c r="H24" s="32">
        <f>+'Програма 1'!H24+'Програма 2'!H24+'Програма 3'!H24+'Програма 4'!H24+'Програма 5'!H24+'Програма 6'!H24+'Програма 7'!H24+'Програма 8'!H24+'Програма 9'!H24</f>
        <v>0</v>
      </c>
    </row>
    <row r="25" spans="2:8" ht="39" thickBot="1" x14ac:dyDescent="0.25">
      <c r="B25" s="34" t="s">
        <v>80</v>
      </c>
      <c r="C25" s="32">
        <f>+'Програма 1'!C25+'Програма 2'!C25+'Програма 3'!C25+'Програма 4'!C25+'Програма 5'!C25+'Програма 6'!C25+'Програма 7'!C25+'Програма 8'!C25+'Програма 9'!C25</f>
        <v>399600</v>
      </c>
      <c r="D25" s="32">
        <f>+'Програма 1'!D25+'Програма 2'!D25+'Програма 3'!D25+'Програма 4'!D25+'Програма 5'!D25+'Програма 6'!D25+'Програма 7'!D25+'Програма 8'!D25+'Програма 9'!D25</f>
        <v>399600</v>
      </c>
      <c r="E25" s="32">
        <f>+'Програма 1'!E25+'Програма 2'!E25+'Програма 3'!E25+'Програма 4'!E25+'Програма 5'!E25+'Програма 6'!E25+'Програма 7'!E25+'Програма 8'!E25+'Програма 9'!E25</f>
        <v>0</v>
      </c>
      <c r="F25" s="32">
        <f>+'Програма 1'!F25+'Програма 2'!F25+'Програма 3'!F25+'Програма 4'!F25+'Програма 5'!F25+'Програма 6'!F25+'Програма 7'!F25+'Програма 8'!F25+'Програма 9'!F25</f>
        <v>0</v>
      </c>
      <c r="G25" s="32">
        <f>+'Програма 1'!G25+'Програма 2'!G25+'Програма 3'!G25+'Програма 4'!G25+'Програма 5'!G25+'Програма 6'!G25+'Програма 7'!G25+'Програма 8'!G25+'Програма 9'!G25</f>
        <v>0</v>
      </c>
      <c r="H25" s="32">
        <f>+'Програма 1'!H25+'Програма 2'!H25+'Програма 3'!H25+'Програма 4'!H25+'Програма 5'!H25+'Програма 6'!H25+'Програма 7'!H25+'Програма 8'!H25+'Програма 9'!H25</f>
        <v>0</v>
      </c>
    </row>
    <row r="26" spans="2:8" ht="51.75" thickBot="1" x14ac:dyDescent="0.25">
      <c r="B26" s="34" t="s">
        <v>81</v>
      </c>
      <c r="C26" s="32">
        <f>+'Програма 1'!C26+'Програма 2'!C26+'Програма 3'!C26+'Програма 4'!C26+'Програма 5'!C26+'Програма 6'!C26+'Програма 7'!C26+'Програма 8'!C26+'Програма 9'!C26</f>
        <v>20176600</v>
      </c>
      <c r="D26" s="32">
        <f>+'Програма 1'!D26+'Програма 2'!D26+'Програма 3'!D26+'Програма 4'!D26+'Програма 5'!D26+'Програма 6'!D26+'Програма 7'!D26+'Програма 8'!D26+'Програма 9'!D26</f>
        <v>20176600</v>
      </c>
      <c r="E26" s="32">
        <f>+'Програма 1'!E26+'Програма 2'!E26+'Програма 3'!E26+'Програма 4'!E26+'Програма 5'!E26+'Програма 6'!E26+'Програма 7'!E26+'Програма 8'!E26+'Програма 9'!E26</f>
        <v>0</v>
      </c>
      <c r="F26" s="32">
        <f>+'Програма 1'!F26+'Програма 2'!F26+'Програма 3'!F26+'Програма 4'!F26+'Програма 5'!F26+'Програма 6'!F26+'Програма 7'!F26+'Програма 8'!F26+'Програма 9'!F26</f>
        <v>0</v>
      </c>
      <c r="G26" s="32">
        <f>+'Програма 1'!G26+'Програма 2'!G26+'Програма 3'!G26+'Програма 4'!G26+'Програма 5'!G26+'Програма 6'!G26+'Програма 7'!G26+'Програма 8'!G26+'Програма 9'!G26</f>
        <v>0</v>
      </c>
      <c r="H26" s="32">
        <f>+'Програма 1'!H26+'Програма 2'!H26+'Програма 3'!H26+'Програма 4'!H26+'Програма 5'!H26+'Програма 6'!H26+'Програма 7'!H26+'Програма 8'!H26+'Програма 9'!H26</f>
        <v>0</v>
      </c>
    </row>
    <row r="27" spans="2:8" ht="26.25" thickBot="1" x14ac:dyDescent="0.25">
      <c r="B27" s="34" t="s">
        <v>82</v>
      </c>
      <c r="C27" s="32">
        <f>+'Програма 1'!C27+'Програма 2'!C27+'Програма 3'!C27+'Програма 4'!C27+'Програма 5'!C27+'Програма 6'!C27+'Програма 7'!C27+'Програма 8'!C27+'Програма 9'!C27</f>
        <v>23900</v>
      </c>
      <c r="D27" s="32">
        <f>+'Програма 1'!D27+'Програма 2'!D27+'Програма 3'!D27+'Програма 4'!D27+'Програма 5'!D27+'Програма 6'!D27+'Програма 7'!D27+'Програма 8'!D27+'Програма 9'!D27</f>
        <v>23900</v>
      </c>
      <c r="E27" s="32">
        <f>+'Програма 1'!E27+'Програма 2'!E27+'Програма 3'!E27+'Програма 4'!E27+'Програма 5'!E27+'Програма 6'!E27+'Програма 7'!E27+'Програма 8'!E27+'Програма 9'!E27</f>
        <v>0</v>
      </c>
      <c r="F27" s="32">
        <f>+'Програма 1'!F27+'Програма 2'!F27+'Програма 3'!F27+'Програма 4'!F27+'Програма 5'!F27+'Програма 6'!F27+'Програма 7'!F27+'Програма 8'!F27+'Програма 9'!F27</f>
        <v>2523</v>
      </c>
      <c r="G27" s="32">
        <f>+'Програма 1'!G27+'Програма 2'!G27+'Програма 3'!G27+'Програма 4'!G27+'Програма 5'!G27+'Програма 6'!G27+'Програма 7'!G27+'Програма 8'!G27+'Програма 9'!G27</f>
        <v>0</v>
      </c>
      <c r="H27" s="32">
        <f>+'Програма 1'!H27+'Програма 2'!H27+'Програма 3'!H27+'Програма 4'!H27+'Програма 5'!H27+'Програма 6'!H27+'Програма 7'!H27+'Програма 8'!H27+'Програма 9'!H27</f>
        <v>0</v>
      </c>
    </row>
    <row r="28" spans="2:8" ht="13.5" thickBot="1" x14ac:dyDescent="0.25">
      <c r="B28" s="34" t="s">
        <v>43</v>
      </c>
      <c r="C28" s="32">
        <f>+'Програма 1'!C28+'Програма 2'!C28+'Програма 3'!C28+'Програма 4'!C28+'Програма 5'!C28+'Програма 6'!C28+'Програма 7'!C28+'Програма 8'!C28+'Програма 9'!C28</f>
        <v>0</v>
      </c>
      <c r="D28" s="32">
        <f>+'Програма 1'!D28+'Програма 2'!D28+'Програма 3'!D28+'Програма 4'!D28+'Програма 5'!D28+'Програма 6'!D28+'Програма 7'!D28+'Програма 8'!D28+'Програма 9'!D28</f>
        <v>199197</v>
      </c>
      <c r="E28" s="32">
        <f>+'Програма 1'!E28+'Програма 2'!E28+'Програма 3'!E28+'Програма 4'!E28+'Програма 5'!E28+'Програма 6'!E28+'Програма 7'!E28+'Програма 8'!E28+'Програма 9'!E28</f>
        <v>235627</v>
      </c>
      <c r="F28" s="32">
        <f>+'Програма 1'!F28+'Програма 2'!F28+'Програма 3'!F28+'Програма 4'!F28+'Програма 5'!F28+'Програма 6'!F28+'Програма 7'!F28+'Програма 8'!F28+'Програма 9'!F28</f>
        <v>518470</v>
      </c>
      <c r="G28" s="32">
        <f>+'Програма 1'!G28+'Програма 2'!G28+'Програма 3'!G28+'Програма 4'!G28+'Програма 5'!G28+'Програма 6'!G28+'Програма 7'!G28+'Програма 8'!G28+'Програма 9'!G28</f>
        <v>0</v>
      </c>
      <c r="H28" s="32">
        <f>+'Програма 1'!H28+'Програма 2'!H28+'Програма 3'!H28+'Програма 4'!H28+'Програма 5'!H28+'Програма 6'!H28+'Програма 7'!H28+'Програма 8'!H28+'Програма 9'!H28</f>
        <v>0</v>
      </c>
    </row>
    <row r="29" spans="2:8" ht="26.25" thickBot="1" x14ac:dyDescent="0.25">
      <c r="B29" s="34" t="s">
        <v>44</v>
      </c>
      <c r="C29" s="32">
        <f>+'Програма 1'!C29+'Програма 2'!C29+'Програма 3'!C29+'Програма 4'!C29+'Програма 5'!C29+'Програма 6'!C29+'Програма 7'!C29+'Програма 8'!C29+'Програма 9'!C29</f>
        <v>78004100</v>
      </c>
      <c r="D29" s="32">
        <f>+'Програма 1'!D29+'Програма 2'!D29+'Програма 3'!D29+'Програма 4'!D29+'Програма 5'!D29+'Програма 6'!D29+'Програма 7'!D29+'Програма 8'!D29+'Програма 9'!D29</f>
        <v>81949187</v>
      </c>
      <c r="E29" s="32">
        <f>+'Програма 1'!E29+'Програма 2'!E29+'Програма 3'!E29+'Програма 4'!E29+'Програма 5'!E29+'Програма 6'!E29+'Програма 7'!E29+'Програма 8'!E29+'Програма 9'!E29</f>
        <v>11895049</v>
      </c>
      <c r="F29" s="32">
        <f>+'Програма 1'!F29+'Програма 2'!F29+'Програма 3'!F29+'Програма 4'!F29+'Програма 5'!F29+'Програма 6'!F29+'Програма 7'!F29+'Програма 8'!F29+'Програма 9'!F29</f>
        <v>38835660</v>
      </c>
      <c r="G29" s="32">
        <f>+'Програма 1'!G29+'Програма 2'!G29+'Програма 3'!G29+'Програма 4'!G29+'Програма 5'!G29+'Програма 6'!G29+'Програма 7'!G29+'Програма 8'!G29+'Програма 9'!G29</f>
        <v>0</v>
      </c>
      <c r="H29" s="32">
        <f>+'Програма 1'!H29+'Програма 2'!H29+'Програма 3'!H29+'Програма 4'!H29+'Програма 5'!H29+'Програма 6'!H29+'Програма 7'!H29+'Програма 8'!H29+'Програма 9'!H29</f>
        <v>0</v>
      </c>
    </row>
    <row r="30" spans="2:8" ht="13.5" thickBot="1" x14ac:dyDescent="0.25">
      <c r="B30" s="34" t="s">
        <v>83</v>
      </c>
      <c r="C30" s="32">
        <f>+'Програма 1'!C30+'Програма 2'!C30+'Програма 3'!C30+'Програма 4'!C30+'Програма 5'!C30+'Програма 6'!C30+'Програма 7'!C30+'Програма 8'!C30+'Програма 9'!C30</f>
        <v>10000</v>
      </c>
      <c r="D30" s="32">
        <f>+'Програма 1'!D30+'Програма 2'!D30+'Програма 3'!D30+'Програма 4'!D30+'Програма 5'!D30+'Програма 6'!D30+'Програма 7'!D30+'Програма 8'!D30+'Програма 9'!D30</f>
        <v>10000</v>
      </c>
      <c r="E30" s="32">
        <f>+'Програма 1'!E30+'Програма 2'!E30+'Програма 3'!E30+'Програма 4'!E30+'Програма 5'!E30+'Програма 6'!E30+'Програма 7'!E30+'Програма 8'!E30+'Програма 9'!E30</f>
        <v>0</v>
      </c>
      <c r="F30" s="32">
        <f>+'Програма 1'!F30+'Програма 2'!F30+'Програма 3'!F30+'Програма 4'!F30+'Програма 5'!F30+'Програма 6'!F30+'Програма 7'!F30+'Програма 8'!F30+'Програма 9'!F30</f>
        <v>0</v>
      </c>
      <c r="G30" s="32">
        <f>+'Програма 1'!G30+'Програма 2'!G30+'Програма 3'!G30+'Програма 4'!G30+'Програма 5'!G30+'Програма 6'!G30+'Програма 7'!G30+'Програма 8'!G30+'Програма 9'!G30</f>
        <v>0</v>
      </c>
      <c r="H30" s="32">
        <f>+'Програма 1'!H30+'Програма 2'!H30+'Програма 3'!H30+'Програма 4'!H30+'Програма 5'!H30+'Програма 6'!H30+'Програма 7'!H30+'Програма 8'!H30+'Програма 9'!H30</f>
        <v>0</v>
      </c>
    </row>
    <row r="31" spans="2:8" ht="26.25" thickBot="1" x14ac:dyDescent="0.25">
      <c r="B31" s="34" t="s">
        <v>84</v>
      </c>
      <c r="C31" s="32">
        <f>+'Програма 1'!C31+'Програма 2'!C31+'Програма 3'!C31+'Програма 4'!C31+'Програма 5'!C31+'Програма 6'!C31+'Програма 7'!C31+'Програма 8'!C31+'Програма 9'!C31</f>
        <v>400000</v>
      </c>
      <c r="D31" s="32">
        <f>+'Програма 1'!D31+'Програма 2'!D31+'Програма 3'!D31+'Програма 4'!D31+'Програма 5'!D31+'Програма 6'!D31+'Програма 7'!D31+'Програма 8'!D31+'Програма 9'!D31</f>
        <v>400000</v>
      </c>
      <c r="E31" s="32">
        <f>+'Програма 1'!E31+'Програма 2'!E31+'Програма 3'!E31+'Програма 4'!E31+'Програма 5'!E31+'Програма 6'!E31+'Програма 7'!E31+'Програма 8'!E31+'Програма 9'!E31</f>
        <v>0</v>
      </c>
      <c r="F31" s="32">
        <f>+'Програма 1'!F31+'Програма 2'!F31+'Програма 3'!F31+'Програма 4'!F31+'Програма 5'!F31+'Програма 6'!F31+'Програма 7'!F31+'Програма 8'!F31+'Програма 9'!F31</f>
        <v>0</v>
      </c>
      <c r="G31" s="32">
        <f>+'Програма 1'!G31+'Програма 2'!G31+'Програма 3'!G31+'Програма 4'!G31+'Програма 5'!G31+'Програма 6'!G31+'Програма 7'!G31+'Програма 8'!G31+'Програма 9'!G31</f>
        <v>0</v>
      </c>
      <c r="H31" s="32">
        <f>+'Програма 1'!H31+'Програма 2'!H31+'Програма 3'!H31+'Програма 4'!H31+'Програма 5'!H31+'Програма 6'!H31+'Програма 7'!H31+'Програма 8'!H31+'Програма 9'!H31</f>
        <v>0</v>
      </c>
    </row>
    <row r="32" spans="2:8" ht="13.5" thickBot="1" x14ac:dyDescent="0.25">
      <c r="B32" s="5"/>
      <c r="C32" s="32"/>
      <c r="D32" s="32"/>
      <c r="E32" s="32"/>
      <c r="F32" s="32"/>
      <c r="G32" s="32"/>
      <c r="H32" s="32"/>
    </row>
    <row r="33" spans="2:8" ht="13.5" thickBot="1" x14ac:dyDescent="0.25">
      <c r="B33" s="19" t="s">
        <v>12</v>
      </c>
      <c r="C33" s="31">
        <f>+C16+C10</f>
        <v>243829500</v>
      </c>
      <c r="D33" s="31">
        <f t="shared" ref="D33:H33" si="2">+D16+D10</f>
        <v>248536449</v>
      </c>
      <c r="E33" s="31">
        <f t="shared" si="2"/>
        <v>37839088</v>
      </c>
      <c r="F33" s="31">
        <f t="shared" si="2"/>
        <v>98203133</v>
      </c>
      <c r="G33" s="31">
        <f t="shared" si="2"/>
        <v>0</v>
      </c>
      <c r="H33" s="31">
        <f t="shared" si="2"/>
        <v>0</v>
      </c>
    </row>
    <row r="34" spans="2:8" ht="13.5" thickBot="1" x14ac:dyDescent="0.25">
      <c r="B34" s="5"/>
      <c r="C34" s="32"/>
      <c r="D34" s="32"/>
      <c r="E34" s="32"/>
      <c r="F34" s="32"/>
      <c r="G34" s="32"/>
      <c r="H34" s="32"/>
    </row>
    <row r="35" spans="2:8" ht="13.5" thickBot="1" x14ac:dyDescent="0.25">
      <c r="B35" s="21" t="s">
        <v>13</v>
      </c>
      <c r="C35" s="32">
        <f>+'Програма 1'!C35+'Програма 2'!C35+'Програма 3'!C35+'Програма 4'!C35+'Програма 5'!C35+'Програма 6'!C35+'Програма 7'!C35+'Програма 8'!C35+'Програма 9'!C35</f>
        <v>2622</v>
      </c>
      <c r="D35" s="32">
        <f>+'Програма 1'!D35+'Програма 2'!D35+'Програма 3'!D35+'Програма 4'!D35+'Програма 5'!D35+'Програма 6'!D35+'Програма 7'!D35+'Програма 8'!D35+'Програма 9'!D35</f>
        <v>2622</v>
      </c>
      <c r="E35" s="32">
        <f>+'Програма 1'!E35+'Програма 2'!E35+'Програма 3'!E35+'Програма 4'!E35+'Програма 5'!E35+'Програма 6'!E35+'Програма 7'!E35+'Програма 8'!E35+'Програма 9'!E35</f>
        <v>2182</v>
      </c>
      <c r="F35" s="32">
        <f>+'Програма 1'!F35+'Програма 2'!F35+'Програма 3'!F35+'Програма 4'!F35+'Програма 5'!F35+'Програма 6'!F35+'Програма 7'!F35+'Програма 8'!F35+'Програма 9'!F35</f>
        <v>2201</v>
      </c>
      <c r="G35" s="32">
        <f>+'Програма 1'!G35+'Програма 2'!G35+'Програма 3'!G35+'Програма 4'!G35+'Програма 5'!G35+'Програма 6'!G35+'Програма 7'!G35+'Програма 8'!G35+'Програма 9'!G35</f>
        <v>0</v>
      </c>
      <c r="H35" s="32">
        <f>+'Програма 1'!H35+'Програма 2'!H35+'Програма 3'!H35+'Програма 4'!H35+'Програма 5'!H35+'Програма 6'!H35+'Програма 7'!H35+'Програма 8'!H35+'Програма 9'!H35</f>
        <v>0</v>
      </c>
    </row>
    <row r="36" spans="2:8" ht="15.75" x14ac:dyDescent="0.2">
      <c r="B36" s="7"/>
    </row>
  </sheetData>
  <mergeCells count="6">
    <mergeCell ref="D7:D9"/>
    <mergeCell ref="C7:C9"/>
    <mergeCell ref="B3:H3"/>
    <mergeCell ref="B4:H4"/>
    <mergeCell ref="B5:H5"/>
    <mergeCell ref="B6:H6"/>
  </mergeCells>
  <pageMargins left="0.7" right="0.7" top="0.75" bottom="0.75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H40"/>
  <sheetViews>
    <sheetView zoomScale="115" zoomScaleNormal="115" workbookViewId="0">
      <selection activeCell="F35" sqref="F35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9" t="s">
        <v>0</v>
      </c>
      <c r="C3" s="39"/>
      <c r="D3" s="39"/>
      <c r="E3" s="39"/>
      <c r="F3" s="39"/>
      <c r="G3" s="39"/>
      <c r="H3" s="39"/>
    </row>
    <row r="4" spans="2:8" ht="15.75" x14ac:dyDescent="0.2">
      <c r="B4" s="40" t="s">
        <v>86</v>
      </c>
      <c r="C4" s="40"/>
      <c r="D4" s="40"/>
      <c r="E4" s="40"/>
      <c r="F4" s="40"/>
      <c r="G4" s="40"/>
      <c r="H4" s="40"/>
    </row>
    <row r="5" spans="2:8" ht="13.5" thickBot="1" x14ac:dyDescent="0.25">
      <c r="B5" s="46" t="s">
        <v>1</v>
      </c>
      <c r="C5" s="46"/>
      <c r="D5" s="46"/>
      <c r="E5" s="46"/>
      <c r="F5" s="46"/>
      <c r="G5" s="46"/>
      <c r="H5" s="46"/>
    </row>
    <row r="6" spans="2:8" ht="13.5" thickBot="1" x14ac:dyDescent="0.25">
      <c r="B6" s="52" t="s">
        <v>32</v>
      </c>
      <c r="C6" s="53"/>
      <c r="D6" s="53"/>
      <c r="E6" s="53"/>
      <c r="F6" s="53"/>
      <c r="G6" s="53"/>
      <c r="H6" s="54"/>
    </row>
    <row r="7" spans="2:8" ht="12.75" customHeight="1" x14ac:dyDescent="0.2">
      <c r="B7" s="20" t="s">
        <v>2</v>
      </c>
      <c r="C7" s="36" t="s">
        <v>26</v>
      </c>
      <c r="D7" s="43" t="s">
        <v>27</v>
      </c>
      <c r="E7" s="10" t="s">
        <v>4</v>
      </c>
      <c r="F7" s="10" t="s">
        <v>4</v>
      </c>
      <c r="G7" s="10" t="s">
        <v>4</v>
      </c>
      <c r="H7" s="10" t="s">
        <v>4</v>
      </c>
    </row>
    <row r="8" spans="2:8" x14ac:dyDescent="0.2">
      <c r="B8" s="20" t="s">
        <v>3</v>
      </c>
      <c r="C8" s="37"/>
      <c r="D8" s="44"/>
      <c r="E8" s="3" t="s">
        <v>5</v>
      </c>
      <c r="F8" s="3" t="s">
        <v>5</v>
      </c>
      <c r="G8" s="3" t="s">
        <v>5</v>
      </c>
      <c r="H8" s="3" t="s">
        <v>5</v>
      </c>
    </row>
    <row r="9" spans="2:8" ht="41.25" customHeight="1" thickBot="1" x14ac:dyDescent="0.25">
      <c r="B9" s="2"/>
      <c r="C9" s="38"/>
      <c r="D9" s="45"/>
      <c r="E9" s="13" t="s">
        <v>28</v>
      </c>
      <c r="F9" s="4" t="s">
        <v>29</v>
      </c>
      <c r="G9" s="4" t="s">
        <v>30</v>
      </c>
      <c r="H9" s="4" t="s">
        <v>31</v>
      </c>
    </row>
    <row r="10" spans="2:8" ht="13.5" thickBot="1" x14ac:dyDescent="0.25">
      <c r="B10" s="19" t="s">
        <v>6</v>
      </c>
      <c r="C10" s="31">
        <f>+C12+C13+C14</f>
        <v>11679000</v>
      </c>
      <c r="D10" s="31">
        <f t="shared" ref="D10:H10" si="0">+D12+D13+D14</f>
        <v>11679000</v>
      </c>
      <c r="E10" s="31">
        <f t="shared" si="0"/>
        <v>2494170</v>
      </c>
      <c r="F10" s="31">
        <f t="shared" si="0"/>
        <v>5213687</v>
      </c>
      <c r="G10" s="31">
        <f t="shared" si="0"/>
        <v>0</v>
      </c>
      <c r="H10" s="31">
        <f t="shared" si="0"/>
        <v>0</v>
      </c>
    </row>
    <row r="11" spans="2:8" ht="13.5" thickBot="1" x14ac:dyDescent="0.25">
      <c r="B11" s="5" t="s">
        <v>7</v>
      </c>
      <c r="C11" s="32"/>
      <c r="D11" s="32"/>
      <c r="E11" s="32"/>
      <c r="F11" s="32"/>
      <c r="G11" s="32"/>
      <c r="H11" s="32"/>
    </row>
    <row r="12" spans="2:8" ht="13.5" thickBot="1" x14ac:dyDescent="0.25">
      <c r="B12" s="6" t="s">
        <v>8</v>
      </c>
      <c r="C12" s="32">
        <v>10837500</v>
      </c>
      <c r="D12" s="32">
        <v>10837500</v>
      </c>
      <c r="E12" s="32">
        <v>2432557</v>
      </c>
      <c r="F12" s="32">
        <v>4969225</v>
      </c>
      <c r="G12" s="32"/>
      <c r="H12" s="32"/>
    </row>
    <row r="13" spans="2:8" ht="13.5" thickBot="1" x14ac:dyDescent="0.25">
      <c r="B13" s="6" t="s">
        <v>9</v>
      </c>
      <c r="C13" s="32">
        <v>841500</v>
      </c>
      <c r="D13" s="32">
        <v>835668</v>
      </c>
      <c r="E13" s="32">
        <f>61058+555</f>
        <v>61613</v>
      </c>
      <c r="F13" s="32">
        <v>238630</v>
      </c>
      <c r="G13" s="32"/>
      <c r="H13" s="32"/>
    </row>
    <row r="14" spans="2:8" ht="13.5" thickBot="1" x14ac:dyDescent="0.25">
      <c r="B14" s="6" t="s">
        <v>10</v>
      </c>
      <c r="C14" s="32"/>
      <c r="D14" s="32">
        <v>5832</v>
      </c>
      <c r="E14" s="32"/>
      <c r="F14" s="32">
        <v>5832</v>
      </c>
      <c r="G14" s="32"/>
      <c r="H14" s="32"/>
    </row>
    <row r="15" spans="2:8" ht="13.5" thickBot="1" x14ac:dyDescent="0.25">
      <c r="B15" s="5"/>
      <c r="C15" s="32"/>
      <c r="D15" s="32"/>
      <c r="E15" s="32"/>
      <c r="F15" s="32"/>
      <c r="G15" s="32"/>
      <c r="H15" s="32"/>
    </row>
    <row r="16" spans="2:8" s="16" customFormat="1" ht="26.25" thickBot="1" x14ac:dyDescent="0.25">
      <c r="B16" s="19" t="s">
        <v>11</v>
      </c>
      <c r="C16" s="31">
        <f t="shared" ref="C16:H16" si="1">+SUM(C17:C32)</f>
        <v>0</v>
      </c>
      <c r="D16" s="31">
        <f t="shared" si="1"/>
        <v>0</v>
      </c>
      <c r="E16" s="31">
        <f t="shared" si="1"/>
        <v>0</v>
      </c>
      <c r="F16" s="31">
        <f t="shared" si="1"/>
        <v>0</v>
      </c>
      <c r="G16" s="31">
        <f t="shared" si="1"/>
        <v>0</v>
      </c>
      <c r="H16" s="31">
        <f t="shared" si="1"/>
        <v>0</v>
      </c>
    </row>
    <row r="17" spans="2:8" ht="13.5" thickBot="1" x14ac:dyDescent="0.25">
      <c r="B17" s="5" t="s">
        <v>18</v>
      </c>
      <c r="C17" s="32"/>
      <c r="D17" s="32"/>
      <c r="E17" s="32"/>
      <c r="F17" s="32"/>
      <c r="G17" s="32"/>
      <c r="H17" s="32"/>
    </row>
    <row r="18" spans="2:8" ht="39" hidden="1" thickBot="1" x14ac:dyDescent="0.25">
      <c r="B18" s="5" t="s">
        <v>74</v>
      </c>
      <c r="C18" s="32"/>
      <c r="D18" s="32"/>
      <c r="E18" s="32"/>
      <c r="F18" s="32"/>
      <c r="G18" s="32"/>
      <c r="H18" s="32"/>
    </row>
    <row r="19" spans="2:8" ht="26.25" hidden="1" thickBot="1" x14ac:dyDescent="0.25">
      <c r="B19" s="5" t="s">
        <v>75</v>
      </c>
      <c r="C19" s="32"/>
      <c r="D19" s="32"/>
      <c r="E19" s="32"/>
      <c r="F19" s="32"/>
      <c r="G19" s="32"/>
      <c r="H19" s="32"/>
    </row>
    <row r="20" spans="2:8" ht="13.5" hidden="1" thickBot="1" x14ac:dyDescent="0.25">
      <c r="B20" s="5" t="s">
        <v>76</v>
      </c>
      <c r="C20" s="32"/>
      <c r="D20" s="32"/>
      <c r="E20" s="32"/>
      <c r="F20" s="32"/>
      <c r="G20" s="32"/>
      <c r="H20" s="32"/>
    </row>
    <row r="21" spans="2:8" ht="39" hidden="1" thickBot="1" x14ac:dyDescent="0.25">
      <c r="B21" s="5" t="s">
        <v>42</v>
      </c>
      <c r="C21" s="32"/>
      <c r="D21" s="32"/>
      <c r="E21" s="32"/>
      <c r="F21" s="32"/>
      <c r="G21" s="32"/>
      <c r="H21" s="32"/>
    </row>
    <row r="22" spans="2:8" ht="39" hidden="1" thickBot="1" x14ac:dyDescent="0.25">
      <c r="B22" s="5" t="s">
        <v>77</v>
      </c>
      <c r="C22" s="32"/>
      <c r="D22" s="32"/>
      <c r="E22" s="32"/>
      <c r="F22" s="32"/>
      <c r="G22" s="32"/>
      <c r="H22" s="32"/>
    </row>
    <row r="23" spans="2:8" ht="39" hidden="1" thickBot="1" x14ac:dyDescent="0.25">
      <c r="B23" s="5" t="s">
        <v>78</v>
      </c>
      <c r="C23" s="32"/>
      <c r="D23" s="32"/>
      <c r="E23" s="32"/>
      <c r="F23" s="32"/>
      <c r="G23" s="32"/>
      <c r="H23" s="32"/>
    </row>
    <row r="24" spans="2:8" ht="51.75" hidden="1" thickBot="1" x14ac:dyDescent="0.25">
      <c r="B24" s="5" t="s">
        <v>79</v>
      </c>
      <c r="C24" s="32"/>
      <c r="D24" s="32"/>
      <c r="E24" s="32"/>
      <c r="F24" s="32"/>
      <c r="G24" s="32"/>
      <c r="H24" s="32"/>
    </row>
    <row r="25" spans="2:8" ht="39" hidden="1" thickBot="1" x14ac:dyDescent="0.25">
      <c r="B25" s="5" t="s">
        <v>80</v>
      </c>
      <c r="C25" s="32"/>
      <c r="D25" s="32"/>
      <c r="E25" s="32"/>
      <c r="F25" s="32"/>
      <c r="G25" s="32"/>
      <c r="H25" s="32"/>
    </row>
    <row r="26" spans="2:8" ht="51.75" hidden="1" thickBot="1" x14ac:dyDescent="0.25">
      <c r="B26" s="5" t="s">
        <v>81</v>
      </c>
      <c r="C26" s="32"/>
      <c r="D26" s="32"/>
      <c r="E26" s="32"/>
      <c r="F26" s="32"/>
      <c r="G26" s="32"/>
      <c r="H26" s="32"/>
    </row>
    <row r="27" spans="2:8" ht="26.25" hidden="1" thickBot="1" x14ac:dyDescent="0.25">
      <c r="B27" s="5" t="s">
        <v>82</v>
      </c>
      <c r="C27" s="32"/>
      <c r="D27" s="32"/>
      <c r="E27" s="32"/>
      <c r="F27" s="32"/>
      <c r="G27" s="32"/>
      <c r="H27" s="32"/>
    </row>
    <row r="28" spans="2:8" ht="13.5" hidden="1" thickBot="1" x14ac:dyDescent="0.25">
      <c r="B28" s="5" t="s">
        <v>43</v>
      </c>
      <c r="C28" s="32"/>
      <c r="D28" s="32"/>
      <c r="E28" s="32"/>
      <c r="F28" s="32"/>
      <c r="G28" s="32"/>
      <c r="H28" s="32"/>
    </row>
    <row r="29" spans="2:8" ht="26.25" hidden="1" thickBot="1" x14ac:dyDescent="0.25">
      <c r="B29" s="5" t="s">
        <v>44</v>
      </c>
      <c r="C29" s="32"/>
      <c r="D29" s="32"/>
      <c r="E29" s="32"/>
      <c r="F29" s="32"/>
      <c r="G29" s="32"/>
      <c r="H29" s="32"/>
    </row>
    <row r="30" spans="2:8" ht="13.5" hidden="1" thickBot="1" x14ac:dyDescent="0.25">
      <c r="B30" s="5" t="s">
        <v>83</v>
      </c>
      <c r="C30" s="32"/>
      <c r="D30" s="32"/>
      <c r="E30" s="32"/>
      <c r="F30" s="32"/>
      <c r="G30" s="32"/>
      <c r="H30" s="32"/>
    </row>
    <row r="31" spans="2:8" ht="26.25" hidden="1" thickBot="1" x14ac:dyDescent="0.25">
      <c r="B31" s="5" t="s">
        <v>84</v>
      </c>
      <c r="C31" s="32"/>
      <c r="D31" s="32"/>
      <c r="E31" s="32"/>
      <c r="F31" s="32"/>
      <c r="G31" s="32"/>
      <c r="H31" s="32"/>
    </row>
    <row r="32" spans="2:8" ht="13.5" thickBot="1" x14ac:dyDescent="0.25">
      <c r="B32" s="5"/>
      <c r="C32" s="32"/>
      <c r="D32" s="32"/>
      <c r="E32" s="32"/>
      <c r="F32" s="32"/>
      <c r="G32" s="32"/>
      <c r="H32" s="32"/>
    </row>
    <row r="33" spans="2:8" ht="13.5" thickBot="1" x14ac:dyDescent="0.25">
      <c r="B33" s="19" t="s">
        <v>12</v>
      </c>
      <c r="C33" s="31">
        <f>+C16+C10</f>
        <v>11679000</v>
      </c>
      <c r="D33" s="31">
        <f t="shared" ref="D33:H33" si="2">+D16+D10</f>
        <v>11679000</v>
      </c>
      <c r="E33" s="31">
        <f t="shared" si="2"/>
        <v>2494170</v>
      </c>
      <c r="F33" s="31">
        <f t="shared" si="2"/>
        <v>5213687</v>
      </c>
      <c r="G33" s="31">
        <f t="shared" si="2"/>
        <v>0</v>
      </c>
      <c r="H33" s="31">
        <f t="shared" si="2"/>
        <v>0</v>
      </c>
    </row>
    <row r="34" spans="2:8" ht="13.5" thickBot="1" x14ac:dyDescent="0.25">
      <c r="B34" s="5"/>
      <c r="C34" s="32"/>
      <c r="D34" s="32"/>
      <c r="E34" s="32"/>
      <c r="F34" s="32"/>
      <c r="G34" s="32"/>
      <c r="H34" s="32"/>
    </row>
    <row r="35" spans="2:8" ht="13.5" thickBot="1" x14ac:dyDescent="0.25">
      <c r="B35" s="5" t="s">
        <v>13</v>
      </c>
      <c r="C35" s="33">
        <v>132</v>
      </c>
      <c r="D35" s="33">
        <v>132</v>
      </c>
      <c r="E35" s="33">
        <v>106</v>
      </c>
      <c r="F35" s="33">
        <v>113</v>
      </c>
      <c r="G35" s="33"/>
      <c r="H35" s="33"/>
    </row>
    <row r="36" spans="2:8" ht="15.75" x14ac:dyDescent="0.2">
      <c r="B36" s="7"/>
    </row>
    <row r="37" spans="2:8" x14ac:dyDescent="0.2">
      <c r="B37" s="50" t="s">
        <v>24</v>
      </c>
      <c r="C37" s="51"/>
      <c r="D37" s="51"/>
      <c r="E37" s="51"/>
      <c r="F37" s="51"/>
      <c r="G37" s="51"/>
      <c r="H37" s="51"/>
    </row>
    <row r="38" spans="2:8" x14ac:dyDescent="0.2">
      <c r="B38" s="51"/>
      <c r="C38" s="51"/>
      <c r="D38" s="51"/>
      <c r="E38" s="51"/>
      <c r="F38" s="51"/>
      <c r="G38" s="51"/>
      <c r="H38" s="51"/>
    </row>
    <row r="40" spans="2:8" ht="15.75" x14ac:dyDescent="0.2">
      <c r="B40" s="7"/>
    </row>
  </sheetData>
  <mergeCells count="7">
    <mergeCell ref="B37:H38"/>
    <mergeCell ref="B3:H3"/>
    <mergeCell ref="B4:H4"/>
    <mergeCell ref="B5:H5"/>
    <mergeCell ref="B6:H6"/>
    <mergeCell ref="C7:C9"/>
    <mergeCell ref="D7:D9"/>
  </mergeCells>
  <pageMargins left="0.7" right="0.7" top="0.75" bottom="0.75" header="0.3" footer="0.3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H40"/>
  <sheetViews>
    <sheetView zoomScale="115" zoomScaleNormal="115" workbookViewId="0">
      <selection activeCell="D36" sqref="D36"/>
    </sheetView>
  </sheetViews>
  <sheetFormatPr defaultRowHeight="12.75" x14ac:dyDescent="0.2"/>
  <cols>
    <col min="1" max="1" width="2.1640625" customWidth="1"/>
    <col min="2" max="2" width="51.6640625" customWidth="1"/>
    <col min="3" max="3" width="13.5" customWidth="1"/>
    <col min="4" max="4" width="14.8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9" t="s">
        <v>0</v>
      </c>
      <c r="C3" s="39"/>
      <c r="D3" s="39"/>
      <c r="E3" s="39"/>
      <c r="F3" s="39"/>
      <c r="G3" s="39"/>
      <c r="H3" s="39"/>
    </row>
    <row r="4" spans="2:8" ht="15.75" x14ac:dyDescent="0.2">
      <c r="B4" s="40" t="s">
        <v>86</v>
      </c>
      <c r="C4" s="40"/>
      <c r="D4" s="40"/>
      <c r="E4" s="40"/>
      <c r="F4" s="40"/>
      <c r="G4" s="40"/>
      <c r="H4" s="40"/>
    </row>
    <row r="5" spans="2:8" ht="13.5" thickBot="1" x14ac:dyDescent="0.25">
      <c r="B5" s="46" t="s">
        <v>1</v>
      </c>
      <c r="C5" s="46"/>
      <c r="D5" s="46"/>
      <c r="E5" s="46"/>
      <c r="F5" s="46"/>
      <c r="G5" s="46"/>
      <c r="H5" s="46"/>
    </row>
    <row r="6" spans="2:8" ht="13.5" thickBot="1" x14ac:dyDescent="0.25">
      <c r="B6" s="52" t="s">
        <v>33</v>
      </c>
      <c r="C6" s="53"/>
      <c r="D6" s="53"/>
      <c r="E6" s="53"/>
      <c r="F6" s="53"/>
      <c r="G6" s="53"/>
      <c r="H6" s="54"/>
    </row>
    <row r="7" spans="2:8" ht="12.75" customHeight="1" x14ac:dyDescent="0.2">
      <c r="B7" s="20" t="s">
        <v>2</v>
      </c>
      <c r="C7" s="36" t="s">
        <v>26</v>
      </c>
      <c r="D7" s="43" t="s">
        <v>27</v>
      </c>
      <c r="E7" s="10" t="s">
        <v>4</v>
      </c>
      <c r="F7" s="10" t="s">
        <v>4</v>
      </c>
      <c r="G7" s="10" t="s">
        <v>4</v>
      </c>
      <c r="H7" s="10" t="s">
        <v>4</v>
      </c>
    </row>
    <row r="8" spans="2:8" x14ac:dyDescent="0.2">
      <c r="B8" s="20" t="s">
        <v>3</v>
      </c>
      <c r="C8" s="37"/>
      <c r="D8" s="44"/>
      <c r="E8" s="3" t="s">
        <v>5</v>
      </c>
      <c r="F8" s="3" t="s">
        <v>5</v>
      </c>
      <c r="G8" s="3" t="s">
        <v>5</v>
      </c>
      <c r="H8" s="3" t="s">
        <v>5</v>
      </c>
    </row>
    <row r="9" spans="2:8" ht="41.25" customHeight="1" thickBot="1" x14ac:dyDescent="0.25">
      <c r="B9" s="2"/>
      <c r="C9" s="38"/>
      <c r="D9" s="45"/>
      <c r="E9" s="13" t="s">
        <v>28</v>
      </c>
      <c r="F9" s="4" t="s">
        <v>29</v>
      </c>
      <c r="G9" s="4" t="s">
        <v>30</v>
      </c>
      <c r="H9" s="4" t="s">
        <v>31</v>
      </c>
    </row>
    <row r="10" spans="2:8" ht="13.5" thickBot="1" x14ac:dyDescent="0.25">
      <c r="B10" s="19" t="s">
        <v>6</v>
      </c>
      <c r="C10" s="31">
        <f>+C12+C13+C14</f>
        <v>9803000</v>
      </c>
      <c r="D10" s="31">
        <f t="shared" ref="D10:H10" si="0">+D12+D13+D14</f>
        <v>9803000</v>
      </c>
      <c r="E10" s="31">
        <f t="shared" si="0"/>
        <v>1841431</v>
      </c>
      <c r="F10" s="31">
        <f t="shared" si="0"/>
        <v>3884437</v>
      </c>
      <c r="G10" s="31">
        <f t="shared" si="0"/>
        <v>0</v>
      </c>
      <c r="H10" s="31">
        <f t="shared" si="0"/>
        <v>0</v>
      </c>
    </row>
    <row r="11" spans="2:8" ht="13.5" thickBot="1" x14ac:dyDescent="0.25">
      <c r="B11" s="5" t="s">
        <v>7</v>
      </c>
      <c r="C11" s="32"/>
      <c r="D11" s="32"/>
      <c r="E11" s="32"/>
      <c r="F11" s="32"/>
      <c r="G11" s="32"/>
      <c r="H11" s="32"/>
    </row>
    <row r="12" spans="2:8" ht="13.5" thickBot="1" x14ac:dyDescent="0.25">
      <c r="B12" s="6" t="s">
        <v>8</v>
      </c>
      <c r="C12" s="32">
        <v>7780200</v>
      </c>
      <c r="D12" s="32">
        <v>7780200</v>
      </c>
      <c r="E12" s="32">
        <v>1792761</v>
      </c>
      <c r="F12" s="32">
        <v>3745467</v>
      </c>
      <c r="G12" s="32"/>
      <c r="H12" s="32"/>
    </row>
    <row r="13" spans="2:8" ht="13.5" thickBot="1" x14ac:dyDescent="0.25">
      <c r="B13" s="6" t="s">
        <v>9</v>
      </c>
      <c r="C13" s="32">
        <v>1833000</v>
      </c>
      <c r="D13" s="32">
        <v>1833000</v>
      </c>
      <c r="E13" s="32">
        <f>46970+1700</f>
        <v>48670</v>
      </c>
      <c r="F13" s="32">
        <v>138970</v>
      </c>
      <c r="G13" s="32"/>
      <c r="H13" s="32"/>
    </row>
    <row r="14" spans="2:8" ht="13.5" thickBot="1" x14ac:dyDescent="0.25">
      <c r="B14" s="6" t="s">
        <v>10</v>
      </c>
      <c r="C14" s="32">
        <v>189800</v>
      </c>
      <c r="D14" s="32">
        <v>189800</v>
      </c>
      <c r="E14" s="32"/>
      <c r="F14" s="32"/>
      <c r="G14" s="32"/>
      <c r="H14" s="32"/>
    </row>
    <row r="15" spans="2:8" ht="13.5" thickBot="1" x14ac:dyDescent="0.25">
      <c r="B15" s="5"/>
      <c r="C15" s="32"/>
      <c r="D15" s="32"/>
      <c r="E15" s="32"/>
      <c r="F15" s="32"/>
      <c r="G15" s="32"/>
      <c r="H15" s="32"/>
    </row>
    <row r="16" spans="2:8" s="16" customFormat="1" ht="26.25" thickBot="1" x14ac:dyDescent="0.25">
      <c r="B16" s="19" t="s">
        <v>11</v>
      </c>
      <c r="C16" s="31">
        <f t="shared" ref="C16:H16" si="1">+SUM(C17:C32)</f>
        <v>570000</v>
      </c>
      <c r="D16" s="31">
        <f t="shared" si="1"/>
        <v>570000</v>
      </c>
      <c r="E16" s="31">
        <f t="shared" si="1"/>
        <v>0</v>
      </c>
      <c r="F16" s="31">
        <f t="shared" si="1"/>
        <v>0</v>
      </c>
      <c r="G16" s="31">
        <f t="shared" si="1"/>
        <v>0</v>
      </c>
      <c r="H16" s="31">
        <f t="shared" si="1"/>
        <v>0</v>
      </c>
    </row>
    <row r="17" spans="2:8" ht="13.5" thickBot="1" x14ac:dyDescent="0.25">
      <c r="B17" s="5" t="s">
        <v>18</v>
      </c>
      <c r="C17" s="32"/>
      <c r="D17" s="32"/>
      <c r="E17" s="32"/>
      <c r="F17" s="32"/>
      <c r="G17" s="32"/>
      <c r="H17" s="32"/>
    </row>
    <row r="18" spans="2:8" ht="39" thickBot="1" x14ac:dyDescent="0.25">
      <c r="B18" s="5" t="s">
        <v>74</v>
      </c>
      <c r="C18" s="32">
        <v>120000</v>
      </c>
      <c r="D18" s="32">
        <v>120000</v>
      </c>
      <c r="E18" s="32"/>
      <c r="F18" s="32"/>
      <c r="G18" s="32"/>
      <c r="H18" s="32"/>
    </row>
    <row r="19" spans="2:8" ht="26.25" thickBot="1" x14ac:dyDescent="0.25">
      <c r="B19" s="5" t="s">
        <v>75</v>
      </c>
      <c r="C19" s="32">
        <v>450000</v>
      </c>
      <c r="D19" s="32">
        <v>450000</v>
      </c>
      <c r="E19" s="32"/>
      <c r="F19" s="32"/>
      <c r="G19" s="32"/>
      <c r="H19" s="32"/>
    </row>
    <row r="20" spans="2:8" ht="13.5" hidden="1" thickBot="1" x14ac:dyDescent="0.25">
      <c r="B20" s="5" t="s">
        <v>76</v>
      </c>
      <c r="C20" s="32"/>
      <c r="D20" s="32"/>
      <c r="E20" s="32"/>
      <c r="F20" s="32"/>
      <c r="G20" s="32"/>
      <c r="H20" s="32"/>
    </row>
    <row r="21" spans="2:8" ht="39" hidden="1" thickBot="1" x14ac:dyDescent="0.25">
      <c r="B21" s="5" t="s">
        <v>42</v>
      </c>
      <c r="C21" s="32"/>
      <c r="D21" s="32"/>
      <c r="E21" s="32"/>
      <c r="F21" s="32"/>
      <c r="G21" s="32"/>
      <c r="H21" s="32"/>
    </row>
    <row r="22" spans="2:8" ht="39" hidden="1" thickBot="1" x14ac:dyDescent="0.25">
      <c r="B22" s="5" t="s">
        <v>77</v>
      </c>
      <c r="C22" s="32"/>
      <c r="D22" s="32"/>
      <c r="E22" s="32"/>
      <c r="F22" s="32"/>
      <c r="G22" s="32"/>
      <c r="H22" s="32"/>
    </row>
    <row r="23" spans="2:8" ht="39" hidden="1" thickBot="1" x14ac:dyDescent="0.25">
      <c r="B23" s="5" t="s">
        <v>78</v>
      </c>
      <c r="C23" s="32"/>
      <c r="D23" s="32"/>
      <c r="E23" s="32"/>
      <c r="F23" s="32"/>
      <c r="G23" s="32"/>
      <c r="H23" s="32"/>
    </row>
    <row r="24" spans="2:8" ht="51.75" hidden="1" thickBot="1" x14ac:dyDescent="0.25">
      <c r="B24" s="5" t="s">
        <v>79</v>
      </c>
      <c r="C24" s="32"/>
      <c r="D24" s="32"/>
      <c r="E24" s="32"/>
      <c r="F24" s="32"/>
      <c r="G24" s="32"/>
      <c r="H24" s="32"/>
    </row>
    <row r="25" spans="2:8" ht="39" hidden="1" thickBot="1" x14ac:dyDescent="0.25">
      <c r="B25" s="5" t="s">
        <v>80</v>
      </c>
      <c r="C25" s="32"/>
      <c r="D25" s="32"/>
      <c r="E25" s="32"/>
      <c r="F25" s="32"/>
      <c r="G25" s="32"/>
      <c r="H25" s="32"/>
    </row>
    <row r="26" spans="2:8" ht="51.75" hidden="1" thickBot="1" x14ac:dyDescent="0.25">
      <c r="B26" s="5" t="s">
        <v>81</v>
      </c>
      <c r="C26" s="32"/>
      <c r="D26" s="32"/>
      <c r="E26" s="32"/>
      <c r="F26" s="32"/>
      <c r="G26" s="32"/>
      <c r="H26" s="32"/>
    </row>
    <row r="27" spans="2:8" ht="26.25" hidden="1" thickBot="1" x14ac:dyDescent="0.25">
      <c r="B27" s="5" t="s">
        <v>82</v>
      </c>
      <c r="C27" s="32"/>
      <c r="D27" s="32"/>
      <c r="E27" s="32"/>
      <c r="F27" s="32"/>
      <c r="G27" s="32"/>
      <c r="H27" s="32"/>
    </row>
    <row r="28" spans="2:8" ht="13.5" hidden="1" thickBot="1" x14ac:dyDescent="0.25">
      <c r="B28" s="5" t="s">
        <v>43</v>
      </c>
      <c r="C28" s="32"/>
      <c r="D28" s="32"/>
      <c r="E28" s="32"/>
      <c r="F28" s="32"/>
      <c r="G28" s="32"/>
      <c r="H28" s="32"/>
    </row>
    <row r="29" spans="2:8" ht="26.25" hidden="1" thickBot="1" x14ac:dyDescent="0.25">
      <c r="B29" s="5" t="s">
        <v>44</v>
      </c>
      <c r="C29" s="32"/>
      <c r="D29" s="32"/>
      <c r="E29" s="32"/>
      <c r="F29" s="32"/>
      <c r="G29" s="32"/>
      <c r="H29" s="32"/>
    </row>
    <row r="30" spans="2:8" ht="13.5" hidden="1" thickBot="1" x14ac:dyDescent="0.25">
      <c r="B30" s="5" t="s">
        <v>83</v>
      </c>
      <c r="C30" s="32"/>
      <c r="D30" s="32"/>
      <c r="E30" s="32"/>
      <c r="F30" s="32"/>
      <c r="G30" s="32"/>
      <c r="H30" s="32"/>
    </row>
    <row r="31" spans="2:8" ht="26.25" hidden="1" thickBot="1" x14ac:dyDescent="0.25">
      <c r="B31" s="5" t="s">
        <v>84</v>
      </c>
      <c r="C31" s="32"/>
      <c r="D31" s="32"/>
      <c r="E31" s="32"/>
      <c r="F31" s="32"/>
      <c r="G31" s="32"/>
      <c r="H31" s="32"/>
    </row>
    <row r="32" spans="2:8" ht="13.5" thickBot="1" x14ac:dyDescent="0.25">
      <c r="B32" s="5"/>
      <c r="C32" s="32"/>
      <c r="D32" s="32"/>
      <c r="E32" s="32"/>
      <c r="F32" s="32"/>
      <c r="G32" s="32"/>
      <c r="H32" s="32"/>
    </row>
    <row r="33" spans="2:8" ht="13.5" thickBot="1" x14ac:dyDescent="0.25">
      <c r="B33" s="19" t="s">
        <v>12</v>
      </c>
      <c r="C33" s="31">
        <f>+C16+C10</f>
        <v>10373000</v>
      </c>
      <c r="D33" s="31">
        <f t="shared" ref="D33:H33" si="2">+D16+D10</f>
        <v>10373000</v>
      </c>
      <c r="E33" s="31">
        <f t="shared" si="2"/>
        <v>1841431</v>
      </c>
      <c r="F33" s="31">
        <f t="shared" si="2"/>
        <v>3884437</v>
      </c>
      <c r="G33" s="31">
        <f t="shared" si="2"/>
        <v>0</v>
      </c>
      <c r="H33" s="31">
        <f t="shared" si="2"/>
        <v>0</v>
      </c>
    </row>
    <row r="34" spans="2:8" ht="13.5" thickBot="1" x14ac:dyDescent="0.25">
      <c r="B34" s="5"/>
      <c r="C34" s="32"/>
      <c r="D34" s="32"/>
      <c r="E34" s="32"/>
      <c r="F34" s="32"/>
      <c r="G34" s="32"/>
      <c r="H34" s="32"/>
    </row>
    <row r="35" spans="2:8" ht="13.5" thickBot="1" x14ac:dyDescent="0.25">
      <c r="B35" s="5" t="s">
        <v>13</v>
      </c>
      <c r="C35" s="33">
        <v>117</v>
      </c>
      <c r="D35" s="33">
        <v>116</v>
      </c>
      <c r="E35" s="33">
        <v>103</v>
      </c>
      <c r="F35" s="33">
        <v>98</v>
      </c>
      <c r="G35" s="33"/>
      <c r="H35" s="33"/>
    </row>
    <row r="36" spans="2:8" ht="15.75" x14ac:dyDescent="0.2">
      <c r="B36" s="7"/>
    </row>
    <row r="37" spans="2:8" x14ac:dyDescent="0.2">
      <c r="B37" s="50" t="s">
        <v>24</v>
      </c>
      <c r="C37" s="51"/>
      <c r="D37" s="51"/>
      <c r="E37" s="51"/>
      <c r="F37" s="51"/>
      <c r="G37" s="51"/>
      <c r="H37" s="51"/>
    </row>
    <row r="38" spans="2:8" x14ac:dyDescent="0.2">
      <c r="B38" s="51"/>
      <c r="C38" s="51"/>
      <c r="D38" s="51"/>
      <c r="E38" s="51"/>
      <c r="F38" s="51"/>
      <c r="G38" s="51"/>
      <c r="H38" s="51"/>
    </row>
    <row r="40" spans="2:8" ht="15.75" x14ac:dyDescent="0.2">
      <c r="B40" s="7"/>
    </row>
  </sheetData>
  <mergeCells count="7">
    <mergeCell ref="B37:H38"/>
    <mergeCell ref="B3:H3"/>
    <mergeCell ref="B4:H4"/>
    <mergeCell ref="B5:H5"/>
    <mergeCell ref="B6:H6"/>
    <mergeCell ref="C7:C9"/>
    <mergeCell ref="D7:D9"/>
  </mergeCells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H40"/>
  <sheetViews>
    <sheetView zoomScale="115" zoomScaleNormal="115" workbookViewId="0">
      <selection activeCell="F35" sqref="F35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9" t="s">
        <v>0</v>
      </c>
      <c r="C3" s="39"/>
      <c r="D3" s="39"/>
      <c r="E3" s="39"/>
      <c r="F3" s="39"/>
      <c r="G3" s="39"/>
      <c r="H3" s="39"/>
    </row>
    <row r="4" spans="2:8" ht="15.75" x14ac:dyDescent="0.2">
      <c r="B4" s="40" t="s">
        <v>86</v>
      </c>
      <c r="C4" s="40"/>
      <c r="D4" s="40"/>
      <c r="E4" s="40"/>
      <c r="F4" s="40"/>
      <c r="G4" s="40"/>
      <c r="H4" s="40"/>
    </row>
    <row r="5" spans="2:8" ht="13.5" thickBot="1" x14ac:dyDescent="0.25">
      <c r="B5" s="46" t="s">
        <v>1</v>
      </c>
      <c r="C5" s="46"/>
      <c r="D5" s="46"/>
      <c r="E5" s="46"/>
      <c r="F5" s="46"/>
      <c r="G5" s="46"/>
      <c r="H5" s="46"/>
    </row>
    <row r="6" spans="2:8" ht="13.5" thickBot="1" x14ac:dyDescent="0.25">
      <c r="B6" s="52" t="s">
        <v>34</v>
      </c>
      <c r="C6" s="53"/>
      <c r="D6" s="53"/>
      <c r="E6" s="53"/>
      <c r="F6" s="53"/>
      <c r="G6" s="53"/>
      <c r="H6" s="54"/>
    </row>
    <row r="7" spans="2:8" ht="12.75" customHeight="1" x14ac:dyDescent="0.2">
      <c r="B7" s="20" t="s">
        <v>2</v>
      </c>
      <c r="C7" s="36" t="s">
        <v>26</v>
      </c>
      <c r="D7" s="43" t="s">
        <v>27</v>
      </c>
      <c r="E7" s="10" t="s">
        <v>4</v>
      </c>
      <c r="F7" s="10" t="s">
        <v>4</v>
      </c>
      <c r="G7" s="10" t="s">
        <v>4</v>
      </c>
      <c r="H7" s="10" t="s">
        <v>4</v>
      </c>
    </row>
    <row r="8" spans="2:8" x14ac:dyDescent="0.2">
      <c r="B8" s="20" t="s">
        <v>3</v>
      </c>
      <c r="C8" s="37"/>
      <c r="D8" s="44"/>
      <c r="E8" s="3" t="s">
        <v>5</v>
      </c>
      <c r="F8" s="3" t="s">
        <v>5</v>
      </c>
      <c r="G8" s="3" t="s">
        <v>5</v>
      </c>
      <c r="H8" s="3" t="s">
        <v>5</v>
      </c>
    </row>
    <row r="9" spans="2:8" ht="41.25" customHeight="1" thickBot="1" x14ac:dyDescent="0.25">
      <c r="B9" s="2"/>
      <c r="C9" s="38"/>
      <c r="D9" s="45"/>
      <c r="E9" s="13" t="s">
        <v>28</v>
      </c>
      <c r="F9" s="4" t="s">
        <v>29</v>
      </c>
      <c r="G9" s="4" t="s">
        <v>30</v>
      </c>
      <c r="H9" s="4" t="s">
        <v>31</v>
      </c>
    </row>
    <row r="10" spans="2:8" ht="13.5" thickBot="1" x14ac:dyDescent="0.25">
      <c r="B10" s="19" t="s">
        <v>6</v>
      </c>
      <c r="C10" s="31">
        <f>+C12+C13+C14</f>
        <v>501800</v>
      </c>
      <c r="D10" s="31">
        <f t="shared" ref="D10:H10" si="0">+D12+D13+D14</f>
        <v>501800</v>
      </c>
      <c r="E10" s="31">
        <f t="shared" si="0"/>
        <v>125190</v>
      </c>
      <c r="F10" s="31">
        <f t="shared" si="0"/>
        <v>256058</v>
      </c>
      <c r="G10" s="31">
        <f t="shared" si="0"/>
        <v>0</v>
      </c>
      <c r="H10" s="31">
        <f t="shared" si="0"/>
        <v>0</v>
      </c>
    </row>
    <row r="11" spans="2:8" ht="13.5" thickBot="1" x14ac:dyDescent="0.25">
      <c r="B11" s="5" t="s">
        <v>7</v>
      </c>
      <c r="C11" s="32"/>
      <c r="D11" s="32"/>
      <c r="E11" s="32"/>
      <c r="F11" s="32"/>
      <c r="G11" s="32"/>
      <c r="H11" s="32"/>
    </row>
    <row r="12" spans="2:8" ht="13.5" thickBot="1" x14ac:dyDescent="0.25">
      <c r="B12" s="6" t="s">
        <v>8</v>
      </c>
      <c r="C12" s="32">
        <v>443300</v>
      </c>
      <c r="D12" s="32">
        <v>443300</v>
      </c>
      <c r="E12" s="32">
        <v>117094</v>
      </c>
      <c r="F12" s="32">
        <v>234508</v>
      </c>
      <c r="G12" s="32"/>
      <c r="H12" s="32"/>
    </row>
    <row r="13" spans="2:8" ht="13.5" thickBot="1" x14ac:dyDescent="0.25">
      <c r="B13" s="6" t="s">
        <v>9</v>
      </c>
      <c r="C13" s="32">
        <v>58500</v>
      </c>
      <c r="D13" s="32">
        <v>58500</v>
      </c>
      <c r="E13" s="32">
        <v>8096</v>
      </c>
      <c r="F13" s="32">
        <v>21550</v>
      </c>
      <c r="G13" s="32"/>
      <c r="H13" s="32"/>
    </row>
    <row r="14" spans="2:8" ht="13.5" thickBot="1" x14ac:dyDescent="0.25">
      <c r="B14" s="6" t="s">
        <v>10</v>
      </c>
      <c r="C14" s="32"/>
      <c r="D14" s="32"/>
      <c r="E14" s="32"/>
      <c r="F14" s="32"/>
      <c r="G14" s="32"/>
      <c r="H14" s="32"/>
    </row>
    <row r="15" spans="2:8" ht="13.5" thickBot="1" x14ac:dyDescent="0.25">
      <c r="B15" s="5"/>
      <c r="C15" s="32"/>
      <c r="D15" s="32"/>
      <c r="E15" s="32"/>
      <c r="F15" s="32"/>
      <c r="G15" s="32"/>
      <c r="H15" s="32"/>
    </row>
    <row r="16" spans="2:8" s="16" customFormat="1" ht="26.25" thickBot="1" x14ac:dyDescent="0.25">
      <c r="B16" s="19" t="s">
        <v>11</v>
      </c>
      <c r="C16" s="31">
        <f t="shared" ref="C16:H16" si="1">+SUM(C17:C32)</f>
        <v>0</v>
      </c>
      <c r="D16" s="31">
        <f t="shared" si="1"/>
        <v>0</v>
      </c>
      <c r="E16" s="31">
        <f t="shared" si="1"/>
        <v>0</v>
      </c>
      <c r="F16" s="31">
        <f t="shared" si="1"/>
        <v>0</v>
      </c>
      <c r="G16" s="31">
        <f t="shared" si="1"/>
        <v>0</v>
      </c>
      <c r="H16" s="31">
        <f t="shared" si="1"/>
        <v>0</v>
      </c>
    </row>
    <row r="17" spans="2:8" ht="13.5" thickBot="1" x14ac:dyDescent="0.25">
      <c r="B17" s="5" t="s">
        <v>18</v>
      </c>
      <c r="C17" s="32"/>
      <c r="D17" s="32"/>
      <c r="E17" s="32"/>
      <c r="F17" s="32"/>
      <c r="G17" s="32"/>
      <c r="H17" s="32"/>
    </row>
    <row r="18" spans="2:8" ht="39" hidden="1" thickBot="1" x14ac:dyDescent="0.25">
      <c r="B18" s="5" t="s">
        <v>74</v>
      </c>
      <c r="C18" s="32"/>
      <c r="D18" s="32"/>
      <c r="E18" s="32"/>
      <c r="F18" s="32"/>
      <c r="G18" s="32"/>
      <c r="H18" s="32"/>
    </row>
    <row r="19" spans="2:8" ht="26.25" hidden="1" thickBot="1" x14ac:dyDescent="0.25">
      <c r="B19" s="5" t="s">
        <v>75</v>
      </c>
      <c r="C19" s="32"/>
      <c r="D19" s="32"/>
      <c r="E19" s="32"/>
      <c r="F19" s="32"/>
      <c r="G19" s="32"/>
      <c r="H19" s="32"/>
    </row>
    <row r="20" spans="2:8" ht="13.5" hidden="1" thickBot="1" x14ac:dyDescent="0.25">
      <c r="B20" s="5" t="s">
        <v>76</v>
      </c>
      <c r="C20" s="32"/>
      <c r="D20" s="32"/>
      <c r="E20" s="32"/>
      <c r="F20" s="32"/>
      <c r="G20" s="32"/>
      <c r="H20" s="32"/>
    </row>
    <row r="21" spans="2:8" ht="39" hidden="1" thickBot="1" x14ac:dyDescent="0.25">
      <c r="B21" s="5" t="s">
        <v>42</v>
      </c>
      <c r="C21" s="32"/>
      <c r="D21" s="32"/>
      <c r="E21" s="32"/>
      <c r="F21" s="32"/>
      <c r="G21" s="32"/>
      <c r="H21" s="32"/>
    </row>
    <row r="22" spans="2:8" ht="39" hidden="1" thickBot="1" x14ac:dyDescent="0.25">
      <c r="B22" s="5" t="s">
        <v>77</v>
      </c>
      <c r="C22" s="32"/>
      <c r="D22" s="32"/>
      <c r="E22" s="32"/>
      <c r="F22" s="32"/>
      <c r="G22" s="32"/>
      <c r="H22" s="32"/>
    </row>
    <row r="23" spans="2:8" ht="39" hidden="1" thickBot="1" x14ac:dyDescent="0.25">
      <c r="B23" s="5" t="s">
        <v>78</v>
      </c>
      <c r="C23" s="32"/>
      <c r="D23" s="32"/>
      <c r="E23" s="32"/>
      <c r="F23" s="32"/>
      <c r="G23" s="32"/>
      <c r="H23" s="32"/>
    </row>
    <row r="24" spans="2:8" ht="51.75" hidden="1" thickBot="1" x14ac:dyDescent="0.25">
      <c r="B24" s="5" t="s">
        <v>79</v>
      </c>
      <c r="C24" s="32"/>
      <c r="D24" s="32"/>
      <c r="E24" s="32"/>
      <c r="F24" s="32"/>
      <c r="G24" s="32"/>
      <c r="H24" s="32"/>
    </row>
    <row r="25" spans="2:8" ht="39" hidden="1" thickBot="1" x14ac:dyDescent="0.25">
      <c r="B25" s="5" t="s">
        <v>80</v>
      </c>
      <c r="C25" s="32"/>
      <c r="D25" s="32"/>
      <c r="E25" s="32"/>
      <c r="F25" s="32"/>
      <c r="G25" s="32"/>
      <c r="H25" s="32"/>
    </row>
    <row r="26" spans="2:8" ht="51.75" hidden="1" thickBot="1" x14ac:dyDescent="0.25">
      <c r="B26" s="5" t="s">
        <v>81</v>
      </c>
      <c r="C26" s="32"/>
      <c r="D26" s="32"/>
      <c r="E26" s="32"/>
      <c r="F26" s="32"/>
      <c r="G26" s="32"/>
      <c r="H26" s="32"/>
    </row>
    <row r="27" spans="2:8" ht="26.25" hidden="1" thickBot="1" x14ac:dyDescent="0.25">
      <c r="B27" s="5" t="s">
        <v>82</v>
      </c>
      <c r="C27" s="32"/>
      <c r="D27" s="32"/>
      <c r="E27" s="32"/>
      <c r="F27" s="32"/>
      <c r="G27" s="32"/>
      <c r="H27" s="32"/>
    </row>
    <row r="28" spans="2:8" ht="13.5" hidden="1" thickBot="1" x14ac:dyDescent="0.25">
      <c r="B28" s="5" t="s">
        <v>43</v>
      </c>
      <c r="C28" s="32"/>
      <c r="D28" s="32"/>
      <c r="E28" s="32"/>
      <c r="F28" s="32"/>
      <c r="G28" s="32"/>
      <c r="H28" s="32"/>
    </row>
    <row r="29" spans="2:8" ht="26.25" hidden="1" thickBot="1" x14ac:dyDescent="0.25">
      <c r="B29" s="5" t="s">
        <v>44</v>
      </c>
      <c r="C29" s="32"/>
      <c r="D29" s="32"/>
      <c r="E29" s="32"/>
      <c r="F29" s="32"/>
      <c r="G29" s="32"/>
      <c r="H29" s="32"/>
    </row>
    <row r="30" spans="2:8" ht="13.5" hidden="1" thickBot="1" x14ac:dyDescent="0.25">
      <c r="B30" s="5" t="s">
        <v>83</v>
      </c>
      <c r="C30" s="32"/>
      <c r="D30" s="32"/>
      <c r="E30" s="32"/>
      <c r="F30" s="32"/>
      <c r="G30" s="32"/>
      <c r="H30" s="32"/>
    </row>
    <row r="31" spans="2:8" ht="26.25" hidden="1" thickBot="1" x14ac:dyDescent="0.25">
      <c r="B31" s="5" t="s">
        <v>84</v>
      </c>
      <c r="C31" s="32"/>
      <c r="D31" s="32"/>
      <c r="E31" s="32"/>
      <c r="F31" s="32"/>
      <c r="G31" s="32"/>
      <c r="H31" s="32"/>
    </row>
    <row r="32" spans="2:8" ht="13.5" thickBot="1" x14ac:dyDescent="0.25">
      <c r="B32" s="5"/>
      <c r="C32" s="32"/>
      <c r="D32" s="32"/>
      <c r="E32" s="32"/>
      <c r="F32" s="32"/>
      <c r="G32" s="32"/>
      <c r="H32" s="32"/>
    </row>
    <row r="33" spans="2:8" ht="13.5" thickBot="1" x14ac:dyDescent="0.25">
      <c r="B33" s="19" t="s">
        <v>12</v>
      </c>
      <c r="C33" s="31">
        <f>+C16+C10</f>
        <v>501800</v>
      </c>
      <c r="D33" s="31">
        <f t="shared" ref="D33:H33" si="2">+D16+D10</f>
        <v>501800</v>
      </c>
      <c r="E33" s="31">
        <f t="shared" si="2"/>
        <v>125190</v>
      </c>
      <c r="F33" s="31">
        <f t="shared" si="2"/>
        <v>256058</v>
      </c>
      <c r="G33" s="31">
        <f t="shared" si="2"/>
        <v>0</v>
      </c>
      <c r="H33" s="31">
        <f t="shared" si="2"/>
        <v>0</v>
      </c>
    </row>
    <row r="34" spans="2:8" ht="13.5" thickBot="1" x14ac:dyDescent="0.25">
      <c r="B34" s="5"/>
      <c r="C34" s="32"/>
      <c r="D34" s="32"/>
      <c r="E34" s="32"/>
      <c r="F34" s="32"/>
      <c r="G34" s="32"/>
      <c r="H34" s="32"/>
    </row>
    <row r="35" spans="2:8" ht="13.5" thickBot="1" x14ac:dyDescent="0.25">
      <c r="B35" s="5" t="s">
        <v>13</v>
      </c>
      <c r="C35" s="33">
        <v>95</v>
      </c>
      <c r="D35" s="33">
        <v>95</v>
      </c>
      <c r="E35" s="33">
        <v>89</v>
      </c>
      <c r="F35" s="33">
        <v>82</v>
      </c>
      <c r="G35" s="33"/>
      <c r="H35" s="33"/>
    </row>
    <row r="36" spans="2:8" ht="15.75" x14ac:dyDescent="0.2">
      <c r="B36" s="7"/>
    </row>
    <row r="37" spans="2:8" x14ac:dyDescent="0.2">
      <c r="B37" s="50" t="s">
        <v>24</v>
      </c>
      <c r="C37" s="51"/>
      <c r="D37" s="51"/>
      <c r="E37" s="51"/>
      <c r="F37" s="51"/>
      <c r="G37" s="51"/>
      <c r="H37" s="51"/>
    </row>
    <row r="38" spans="2:8" x14ac:dyDescent="0.2">
      <c r="B38" s="51"/>
      <c r="C38" s="51"/>
      <c r="D38" s="51"/>
      <c r="E38" s="51"/>
      <c r="F38" s="51"/>
      <c r="G38" s="51"/>
      <c r="H38" s="51"/>
    </row>
    <row r="40" spans="2:8" ht="15.75" x14ac:dyDescent="0.2">
      <c r="B40" s="7"/>
    </row>
  </sheetData>
  <mergeCells count="7">
    <mergeCell ref="B37:H38"/>
    <mergeCell ref="B3:H3"/>
    <mergeCell ref="B4:H4"/>
    <mergeCell ref="B5:H5"/>
    <mergeCell ref="B6:H6"/>
    <mergeCell ref="C7:C9"/>
    <mergeCell ref="D7:D9"/>
  </mergeCells>
  <pageMargins left="0.7" right="0.7" top="0.75" bottom="0.75" header="0.3" footer="0.3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H40"/>
  <sheetViews>
    <sheetView zoomScale="115" zoomScaleNormal="115" workbookViewId="0">
      <selection activeCell="B25" sqref="B25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9" t="s">
        <v>0</v>
      </c>
      <c r="C3" s="39"/>
      <c r="D3" s="39"/>
      <c r="E3" s="39"/>
      <c r="F3" s="39"/>
      <c r="G3" s="39"/>
      <c r="H3" s="39"/>
    </row>
    <row r="4" spans="2:8" ht="15.75" x14ac:dyDescent="0.2">
      <c r="B4" s="40" t="s">
        <v>86</v>
      </c>
      <c r="C4" s="40"/>
      <c r="D4" s="40"/>
      <c r="E4" s="40"/>
      <c r="F4" s="40"/>
      <c r="G4" s="40"/>
      <c r="H4" s="40"/>
    </row>
    <row r="5" spans="2:8" ht="13.5" thickBot="1" x14ac:dyDescent="0.25">
      <c r="B5" s="46" t="s">
        <v>1</v>
      </c>
      <c r="C5" s="46"/>
      <c r="D5" s="46"/>
      <c r="E5" s="46"/>
      <c r="F5" s="46"/>
      <c r="G5" s="46"/>
      <c r="H5" s="46"/>
    </row>
    <row r="6" spans="2:8" ht="13.5" thickBot="1" x14ac:dyDescent="0.25">
      <c r="B6" s="52" t="s">
        <v>35</v>
      </c>
      <c r="C6" s="53"/>
      <c r="D6" s="53"/>
      <c r="E6" s="53"/>
      <c r="F6" s="53"/>
      <c r="G6" s="53"/>
      <c r="H6" s="54"/>
    </row>
    <row r="7" spans="2:8" ht="12.75" customHeight="1" x14ac:dyDescent="0.2">
      <c r="B7" s="20" t="s">
        <v>2</v>
      </c>
      <c r="C7" s="36" t="s">
        <v>26</v>
      </c>
      <c r="D7" s="43" t="s">
        <v>27</v>
      </c>
      <c r="E7" s="10" t="s">
        <v>4</v>
      </c>
      <c r="F7" s="10" t="s">
        <v>4</v>
      </c>
      <c r="G7" s="10" t="s">
        <v>4</v>
      </c>
      <c r="H7" s="10" t="s">
        <v>4</v>
      </c>
    </row>
    <row r="8" spans="2:8" x14ac:dyDescent="0.2">
      <c r="B8" s="20" t="s">
        <v>3</v>
      </c>
      <c r="C8" s="37"/>
      <c r="D8" s="44"/>
      <c r="E8" s="3" t="s">
        <v>5</v>
      </c>
      <c r="F8" s="3" t="s">
        <v>5</v>
      </c>
      <c r="G8" s="3" t="s">
        <v>5</v>
      </c>
      <c r="H8" s="3" t="s">
        <v>5</v>
      </c>
    </row>
    <row r="9" spans="2:8" ht="41.25" customHeight="1" thickBot="1" x14ac:dyDescent="0.25">
      <c r="B9" s="2"/>
      <c r="C9" s="38"/>
      <c r="D9" s="45"/>
      <c r="E9" s="13" t="s">
        <v>28</v>
      </c>
      <c r="F9" s="4" t="s">
        <v>29</v>
      </c>
      <c r="G9" s="4" t="s">
        <v>30</v>
      </c>
      <c r="H9" s="4" t="s">
        <v>31</v>
      </c>
    </row>
    <row r="10" spans="2:8" ht="13.5" thickBot="1" x14ac:dyDescent="0.25">
      <c r="B10" s="19" t="s">
        <v>6</v>
      </c>
      <c r="C10" s="31">
        <f>+C12+C13+C14</f>
        <v>50458700</v>
      </c>
      <c r="D10" s="31">
        <f t="shared" ref="D10:H10" si="0">+D12+D13+D14</f>
        <v>50842163</v>
      </c>
      <c r="E10" s="31">
        <f t="shared" si="0"/>
        <v>8994303</v>
      </c>
      <c r="F10" s="31">
        <f t="shared" si="0"/>
        <v>22002849</v>
      </c>
      <c r="G10" s="31">
        <f t="shared" si="0"/>
        <v>0</v>
      </c>
      <c r="H10" s="31">
        <f t="shared" si="0"/>
        <v>0</v>
      </c>
    </row>
    <row r="11" spans="2:8" ht="13.5" thickBot="1" x14ac:dyDescent="0.25">
      <c r="B11" s="5" t="s">
        <v>7</v>
      </c>
      <c r="C11" s="32"/>
      <c r="D11" s="32"/>
      <c r="E11" s="32"/>
      <c r="F11" s="32"/>
      <c r="G11" s="32"/>
      <c r="H11" s="32"/>
    </row>
    <row r="12" spans="2:8" ht="13.5" thickBot="1" x14ac:dyDescent="0.25">
      <c r="B12" s="6" t="s">
        <v>8</v>
      </c>
      <c r="C12" s="32">
        <v>36022900</v>
      </c>
      <c r="D12" s="32">
        <v>36022900</v>
      </c>
      <c r="E12" s="32">
        <v>7604091</v>
      </c>
      <c r="F12" s="32">
        <v>16393420</v>
      </c>
      <c r="G12" s="32"/>
      <c r="H12" s="32"/>
    </row>
    <row r="13" spans="2:8" ht="13.5" thickBot="1" x14ac:dyDescent="0.25">
      <c r="B13" s="6" t="s">
        <v>9</v>
      </c>
      <c r="C13" s="32">
        <f>6876900+2824700</f>
        <v>9701600</v>
      </c>
      <c r="D13" s="32">
        <v>10085063</v>
      </c>
      <c r="E13" s="32">
        <f>1437495-47433</f>
        <v>1390062</v>
      </c>
      <c r="F13" s="32">
        <v>5572972</v>
      </c>
      <c r="G13" s="32"/>
      <c r="H13" s="32"/>
    </row>
    <row r="14" spans="2:8" ht="13.5" thickBot="1" x14ac:dyDescent="0.25">
      <c r="B14" s="6" t="s">
        <v>10</v>
      </c>
      <c r="C14" s="32">
        <v>4734200</v>
      </c>
      <c r="D14" s="32">
        <v>4734200</v>
      </c>
      <c r="E14" s="32">
        <v>150</v>
      </c>
      <c r="F14" s="32">
        <v>36457</v>
      </c>
      <c r="G14" s="32"/>
      <c r="H14" s="32"/>
    </row>
    <row r="15" spans="2:8" ht="13.5" thickBot="1" x14ac:dyDescent="0.25">
      <c r="B15" s="5"/>
      <c r="C15" s="32"/>
      <c r="D15" s="32"/>
      <c r="E15" s="32"/>
      <c r="F15" s="32"/>
      <c r="G15" s="32"/>
      <c r="H15" s="32"/>
    </row>
    <row r="16" spans="2:8" s="16" customFormat="1" ht="26.25" thickBot="1" x14ac:dyDescent="0.25">
      <c r="B16" s="19" t="s">
        <v>11</v>
      </c>
      <c r="C16" s="31">
        <f t="shared" ref="C16:H16" si="1">+SUM(C17:C32)</f>
        <v>22034900</v>
      </c>
      <c r="D16" s="31">
        <f t="shared" si="1"/>
        <v>22355597</v>
      </c>
      <c r="E16" s="31">
        <f t="shared" si="1"/>
        <v>269019</v>
      </c>
      <c r="F16" s="31">
        <f t="shared" si="1"/>
        <v>870719</v>
      </c>
      <c r="G16" s="31">
        <f t="shared" si="1"/>
        <v>0</v>
      </c>
      <c r="H16" s="31">
        <f t="shared" si="1"/>
        <v>0</v>
      </c>
    </row>
    <row r="17" spans="2:8" ht="13.5" thickBot="1" x14ac:dyDescent="0.25">
      <c r="B17" s="5" t="s">
        <v>18</v>
      </c>
      <c r="C17" s="32"/>
      <c r="D17" s="32"/>
      <c r="E17" s="32"/>
      <c r="F17" s="32"/>
      <c r="G17" s="32"/>
      <c r="H17" s="32"/>
    </row>
    <row r="18" spans="2:8" ht="39" hidden="1" thickBot="1" x14ac:dyDescent="0.25">
      <c r="B18" s="5" t="s">
        <v>74</v>
      </c>
      <c r="C18" s="32"/>
      <c r="D18" s="32"/>
      <c r="E18" s="32"/>
      <c r="F18" s="32"/>
      <c r="G18" s="32"/>
      <c r="H18" s="32"/>
    </row>
    <row r="19" spans="2:8" ht="26.25" hidden="1" thickBot="1" x14ac:dyDescent="0.25">
      <c r="B19" s="5" t="s">
        <v>75</v>
      </c>
      <c r="C19" s="32"/>
      <c r="D19" s="32"/>
      <c r="E19" s="32"/>
      <c r="F19" s="32"/>
      <c r="G19" s="32"/>
      <c r="H19" s="32"/>
    </row>
    <row r="20" spans="2:8" ht="13.5" thickBot="1" x14ac:dyDescent="0.25">
      <c r="B20" s="34" t="s">
        <v>76</v>
      </c>
      <c r="C20" s="32">
        <f>23100+108900</f>
        <v>132000</v>
      </c>
      <c r="D20" s="32">
        <f>23100+108900</f>
        <v>132000</v>
      </c>
      <c r="E20" s="32"/>
      <c r="F20" s="32"/>
      <c r="G20" s="32"/>
      <c r="H20" s="32"/>
    </row>
    <row r="21" spans="2:8" ht="39" thickBot="1" x14ac:dyDescent="0.25">
      <c r="B21" s="34" t="s">
        <v>42</v>
      </c>
      <c r="C21" s="32"/>
      <c r="D21" s="32"/>
      <c r="E21" s="32">
        <f>30980+2412</f>
        <v>33392</v>
      </c>
      <c r="F21" s="32">
        <f>61134+5318</f>
        <v>66452</v>
      </c>
      <c r="G21" s="32"/>
      <c r="H21" s="32"/>
    </row>
    <row r="22" spans="2:8" ht="39" thickBot="1" x14ac:dyDescent="0.25">
      <c r="B22" s="34" t="s">
        <v>77</v>
      </c>
      <c r="C22" s="32">
        <v>165000</v>
      </c>
      <c r="D22" s="32">
        <v>286500</v>
      </c>
      <c r="E22" s="32"/>
      <c r="F22" s="32">
        <v>256514</v>
      </c>
      <c r="G22" s="32"/>
      <c r="H22" s="32"/>
    </row>
    <row r="23" spans="2:8" ht="39" thickBot="1" x14ac:dyDescent="0.25">
      <c r="B23" s="34" t="s">
        <v>78</v>
      </c>
      <c r="C23" s="32">
        <v>300300</v>
      </c>
      <c r="D23" s="32">
        <v>300300</v>
      </c>
      <c r="E23" s="32"/>
      <c r="F23" s="32">
        <v>26760</v>
      </c>
      <c r="G23" s="32"/>
      <c r="H23" s="32"/>
    </row>
    <row r="24" spans="2:8" ht="51.75" thickBot="1" x14ac:dyDescent="0.25">
      <c r="B24" s="34" t="s">
        <v>79</v>
      </c>
      <c r="C24" s="32">
        <v>837500</v>
      </c>
      <c r="D24" s="32">
        <v>837500</v>
      </c>
      <c r="E24" s="32"/>
      <c r="F24" s="32"/>
      <c r="G24" s="32"/>
      <c r="H24" s="32"/>
    </row>
    <row r="25" spans="2:8" ht="39" thickBot="1" x14ac:dyDescent="0.25">
      <c r="B25" s="34" t="s">
        <v>80</v>
      </c>
      <c r="C25" s="32">
        <v>399600</v>
      </c>
      <c r="D25" s="32">
        <v>399600</v>
      </c>
      <c r="E25" s="32"/>
      <c r="F25" s="32"/>
      <c r="G25" s="32"/>
      <c r="H25" s="32"/>
    </row>
    <row r="26" spans="2:8" ht="51.75" thickBot="1" x14ac:dyDescent="0.25">
      <c r="B26" s="34" t="s">
        <v>81</v>
      </c>
      <c r="C26" s="32">
        <f>17916600+2260000</f>
        <v>20176600</v>
      </c>
      <c r="D26" s="32">
        <f>17916600+2260000</f>
        <v>20176600</v>
      </c>
      <c r="E26" s="32"/>
      <c r="F26" s="32"/>
      <c r="G26" s="32"/>
      <c r="H26" s="32"/>
    </row>
    <row r="27" spans="2:8" ht="26.25" thickBot="1" x14ac:dyDescent="0.25">
      <c r="B27" s="34" t="s">
        <v>82</v>
      </c>
      <c r="C27" s="32">
        <v>23900</v>
      </c>
      <c r="D27" s="32">
        <v>23900</v>
      </c>
      <c r="E27" s="32"/>
      <c r="F27" s="32">
        <v>2523</v>
      </c>
      <c r="G27" s="32"/>
      <c r="H27" s="32"/>
    </row>
    <row r="28" spans="2:8" ht="13.5" thickBot="1" x14ac:dyDescent="0.25">
      <c r="B28" s="34" t="s">
        <v>43</v>
      </c>
      <c r="C28" s="32"/>
      <c r="D28" s="32">
        <v>199197</v>
      </c>
      <c r="E28" s="32">
        <v>235627</v>
      </c>
      <c r="F28" s="32">
        <v>518470</v>
      </c>
      <c r="G28" s="32"/>
      <c r="H28" s="32"/>
    </row>
    <row r="29" spans="2:8" ht="26.25" hidden="1" thickBot="1" x14ac:dyDescent="0.25">
      <c r="B29" s="34" t="s">
        <v>44</v>
      </c>
      <c r="C29" s="32"/>
      <c r="D29" s="32"/>
      <c r="E29" s="32"/>
      <c r="F29" s="32"/>
      <c r="G29" s="32"/>
      <c r="H29" s="32"/>
    </row>
    <row r="30" spans="2:8" ht="13.5" hidden="1" thickBot="1" x14ac:dyDescent="0.25">
      <c r="B30" s="34" t="s">
        <v>83</v>
      </c>
      <c r="C30" s="32"/>
      <c r="D30" s="32"/>
      <c r="E30" s="32"/>
      <c r="F30" s="32"/>
      <c r="G30" s="32"/>
      <c r="H30" s="32"/>
    </row>
    <row r="31" spans="2:8" ht="26.25" hidden="1" thickBot="1" x14ac:dyDescent="0.25">
      <c r="B31" s="34" t="s">
        <v>84</v>
      </c>
      <c r="C31" s="32"/>
      <c r="D31" s="32"/>
      <c r="E31" s="32"/>
      <c r="F31" s="32"/>
      <c r="G31" s="32"/>
      <c r="H31" s="32"/>
    </row>
    <row r="32" spans="2:8" ht="13.5" thickBot="1" x14ac:dyDescent="0.25">
      <c r="B32" s="5"/>
      <c r="C32" s="32"/>
      <c r="D32" s="32"/>
      <c r="E32" s="32"/>
      <c r="F32" s="32"/>
      <c r="G32" s="32"/>
      <c r="H32" s="32"/>
    </row>
    <row r="33" spans="2:8" ht="13.5" thickBot="1" x14ac:dyDescent="0.25">
      <c r="B33" s="19" t="s">
        <v>12</v>
      </c>
      <c r="C33" s="31">
        <f>+C16+C10</f>
        <v>72493600</v>
      </c>
      <c r="D33" s="31">
        <f t="shared" ref="D33:H33" si="2">+D16+D10</f>
        <v>73197760</v>
      </c>
      <c r="E33" s="31">
        <f t="shared" si="2"/>
        <v>9263322</v>
      </c>
      <c r="F33" s="31">
        <f t="shared" si="2"/>
        <v>22873568</v>
      </c>
      <c r="G33" s="31">
        <f t="shared" si="2"/>
        <v>0</v>
      </c>
      <c r="H33" s="31">
        <f t="shared" si="2"/>
        <v>0</v>
      </c>
    </row>
    <row r="34" spans="2:8" ht="13.5" thickBot="1" x14ac:dyDescent="0.25">
      <c r="B34" s="5"/>
      <c r="C34" s="32"/>
      <c r="D34" s="32"/>
      <c r="E34" s="32"/>
      <c r="F34" s="32"/>
      <c r="G34" s="32"/>
      <c r="H34" s="32"/>
    </row>
    <row r="35" spans="2:8" ht="13.5" thickBot="1" x14ac:dyDescent="0.25">
      <c r="B35" s="5" t="s">
        <v>13</v>
      </c>
      <c r="C35" s="33">
        <v>871</v>
      </c>
      <c r="D35" s="33">
        <v>872</v>
      </c>
      <c r="E35" s="33">
        <v>802</v>
      </c>
      <c r="F35" s="33">
        <v>806</v>
      </c>
      <c r="G35" s="33"/>
      <c r="H35" s="33"/>
    </row>
    <row r="36" spans="2:8" ht="15.75" x14ac:dyDescent="0.2">
      <c r="B36" s="7"/>
    </row>
    <row r="37" spans="2:8" x14ac:dyDescent="0.2">
      <c r="B37" s="50" t="s">
        <v>24</v>
      </c>
      <c r="C37" s="51"/>
      <c r="D37" s="51"/>
      <c r="E37" s="51"/>
      <c r="F37" s="51"/>
      <c r="G37" s="51"/>
      <c r="H37" s="51"/>
    </row>
    <row r="38" spans="2:8" x14ac:dyDescent="0.2">
      <c r="B38" s="51"/>
      <c r="C38" s="51"/>
      <c r="D38" s="51"/>
      <c r="E38" s="51"/>
      <c r="F38" s="51"/>
      <c r="G38" s="51"/>
      <c r="H38" s="51"/>
    </row>
    <row r="40" spans="2:8" ht="15.75" x14ac:dyDescent="0.2">
      <c r="B40" s="7"/>
    </row>
  </sheetData>
  <mergeCells count="7">
    <mergeCell ref="B37:H38"/>
    <mergeCell ref="B3:H3"/>
    <mergeCell ref="B4:H4"/>
    <mergeCell ref="B5:H5"/>
    <mergeCell ref="B6:H6"/>
    <mergeCell ref="C7:C9"/>
    <mergeCell ref="D7:D9"/>
  </mergeCells>
  <pageMargins left="0.7" right="0.7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H40"/>
  <sheetViews>
    <sheetView zoomScale="115" zoomScaleNormal="115" workbookViewId="0">
      <selection activeCell="E40" sqref="E40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9" t="s">
        <v>0</v>
      </c>
      <c r="C3" s="39"/>
      <c r="D3" s="39"/>
      <c r="E3" s="39"/>
      <c r="F3" s="39"/>
      <c r="G3" s="39"/>
      <c r="H3" s="39"/>
    </row>
    <row r="4" spans="2:8" ht="15.75" x14ac:dyDescent="0.2">
      <c r="B4" s="40" t="s">
        <v>86</v>
      </c>
      <c r="C4" s="40"/>
      <c r="D4" s="40"/>
      <c r="E4" s="40"/>
      <c r="F4" s="40"/>
      <c r="G4" s="40"/>
      <c r="H4" s="40"/>
    </row>
    <row r="5" spans="2:8" ht="13.5" thickBot="1" x14ac:dyDescent="0.25">
      <c r="B5" s="46" t="s">
        <v>1</v>
      </c>
      <c r="C5" s="46"/>
      <c r="D5" s="46"/>
      <c r="E5" s="46"/>
      <c r="F5" s="46"/>
      <c r="G5" s="46"/>
      <c r="H5" s="46"/>
    </row>
    <row r="6" spans="2:8" ht="13.5" thickBot="1" x14ac:dyDescent="0.25">
      <c r="B6" s="52" t="s">
        <v>36</v>
      </c>
      <c r="C6" s="53"/>
      <c r="D6" s="53"/>
      <c r="E6" s="53"/>
      <c r="F6" s="53"/>
      <c r="G6" s="53"/>
      <c r="H6" s="54"/>
    </row>
    <row r="7" spans="2:8" ht="12.75" customHeight="1" x14ac:dyDescent="0.2">
      <c r="B7" s="20" t="s">
        <v>2</v>
      </c>
      <c r="C7" s="36" t="s">
        <v>26</v>
      </c>
      <c r="D7" s="43" t="s">
        <v>27</v>
      </c>
      <c r="E7" s="10" t="s">
        <v>4</v>
      </c>
      <c r="F7" s="10" t="s">
        <v>4</v>
      </c>
      <c r="G7" s="10" t="s">
        <v>4</v>
      </c>
      <c r="H7" s="10" t="s">
        <v>4</v>
      </c>
    </row>
    <row r="8" spans="2:8" x14ac:dyDescent="0.2">
      <c r="B8" s="20" t="s">
        <v>3</v>
      </c>
      <c r="C8" s="37"/>
      <c r="D8" s="44"/>
      <c r="E8" s="3" t="s">
        <v>5</v>
      </c>
      <c r="F8" s="3" t="s">
        <v>5</v>
      </c>
      <c r="G8" s="3" t="s">
        <v>5</v>
      </c>
      <c r="H8" s="3" t="s">
        <v>5</v>
      </c>
    </row>
    <row r="9" spans="2:8" ht="41.25" customHeight="1" thickBot="1" x14ac:dyDescent="0.25">
      <c r="B9" s="2"/>
      <c r="C9" s="38"/>
      <c r="D9" s="45"/>
      <c r="E9" s="13" t="s">
        <v>28</v>
      </c>
      <c r="F9" s="4" t="s">
        <v>29</v>
      </c>
      <c r="G9" s="4" t="s">
        <v>30</v>
      </c>
      <c r="H9" s="4" t="s">
        <v>31</v>
      </c>
    </row>
    <row r="10" spans="2:8" ht="13.5" thickBot="1" x14ac:dyDescent="0.25">
      <c r="B10" s="19" t="s">
        <v>6</v>
      </c>
      <c r="C10" s="31">
        <f>+C12+C13+C14</f>
        <v>364500</v>
      </c>
      <c r="D10" s="31">
        <f t="shared" ref="D10:H10" si="0">+D12+D13+D14</f>
        <v>364500</v>
      </c>
      <c r="E10" s="31">
        <f t="shared" si="0"/>
        <v>86597</v>
      </c>
      <c r="F10" s="31">
        <f t="shared" si="0"/>
        <v>247457</v>
      </c>
      <c r="G10" s="31">
        <f t="shared" si="0"/>
        <v>0</v>
      </c>
      <c r="H10" s="31">
        <f t="shared" si="0"/>
        <v>0</v>
      </c>
    </row>
    <row r="11" spans="2:8" ht="13.5" thickBot="1" x14ac:dyDescent="0.25">
      <c r="B11" s="5" t="s">
        <v>7</v>
      </c>
      <c r="C11" s="32"/>
      <c r="D11" s="32"/>
      <c r="E11" s="32"/>
      <c r="F11" s="32"/>
      <c r="G11" s="32"/>
      <c r="H11" s="32"/>
    </row>
    <row r="12" spans="2:8" ht="13.5" thickBot="1" x14ac:dyDescent="0.25">
      <c r="B12" s="6" t="s">
        <v>8</v>
      </c>
      <c r="C12" s="32">
        <v>340200</v>
      </c>
      <c r="D12" s="32">
        <v>340200</v>
      </c>
      <c r="E12" s="32">
        <v>86437</v>
      </c>
      <c r="F12" s="32">
        <v>246623</v>
      </c>
      <c r="G12" s="32"/>
      <c r="H12" s="32"/>
    </row>
    <row r="13" spans="2:8" ht="13.5" thickBot="1" x14ac:dyDescent="0.25">
      <c r="B13" s="6" t="s">
        <v>9</v>
      </c>
      <c r="C13" s="32">
        <v>24300</v>
      </c>
      <c r="D13" s="32">
        <v>24300</v>
      </c>
      <c r="E13" s="32">
        <v>160</v>
      </c>
      <c r="F13" s="32">
        <v>834</v>
      </c>
      <c r="G13" s="32"/>
      <c r="H13" s="32"/>
    </row>
    <row r="14" spans="2:8" ht="13.5" thickBot="1" x14ac:dyDescent="0.25">
      <c r="B14" s="6" t="s">
        <v>10</v>
      </c>
      <c r="C14" s="32"/>
      <c r="D14" s="32"/>
      <c r="E14" s="32"/>
      <c r="F14" s="32"/>
      <c r="G14" s="32"/>
      <c r="H14" s="32"/>
    </row>
    <row r="15" spans="2:8" ht="13.5" thickBot="1" x14ac:dyDescent="0.25">
      <c r="B15" s="5"/>
      <c r="C15" s="32"/>
      <c r="D15" s="32"/>
      <c r="E15" s="32"/>
      <c r="F15" s="32"/>
      <c r="G15" s="32"/>
      <c r="H15" s="32"/>
    </row>
    <row r="16" spans="2:8" s="16" customFormat="1" ht="26.25" thickBot="1" x14ac:dyDescent="0.25">
      <c r="B16" s="19" t="s">
        <v>11</v>
      </c>
      <c r="C16" s="31">
        <f t="shared" ref="C16:H16" si="1">+SUM(C17:C32)</f>
        <v>78004100</v>
      </c>
      <c r="D16" s="31">
        <f t="shared" si="1"/>
        <v>81949187</v>
      </c>
      <c r="E16" s="31">
        <f t="shared" si="1"/>
        <v>11895049</v>
      </c>
      <c r="F16" s="31">
        <f t="shared" si="1"/>
        <v>38835660</v>
      </c>
      <c r="G16" s="31">
        <f t="shared" si="1"/>
        <v>0</v>
      </c>
      <c r="H16" s="31">
        <f t="shared" si="1"/>
        <v>0</v>
      </c>
    </row>
    <row r="17" spans="2:8" ht="13.5" thickBot="1" x14ac:dyDescent="0.25">
      <c r="B17" s="5" t="s">
        <v>18</v>
      </c>
      <c r="C17" s="32"/>
      <c r="D17" s="32"/>
      <c r="E17" s="32"/>
      <c r="F17" s="32"/>
      <c r="G17" s="32"/>
      <c r="H17" s="32"/>
    </row>
    <row r="18" spans="2:8" ht="39" hidden="1" thickBot="1" x14ac:dyDescent="0.25">
      <c r="B18" s="5" t="s">
        <v>74</v>
      </c>
      <c r="C18" s="32"/>
      <c r="D18" s="32"/>
      <c r="E18" s="32"/>
      <c r="F18" s="32"/>
      <c r="G18" s="32"/>
      <c r="H18" s="32"/>
    </row>
    <row r="19" spans="2:8" ht="26.25" hidden="1" thickBot="1" x14ac:dyDescent="0.25">
      <c r="B19" s="5" t="s">
        <v>75</v>
      </c>
      <c r="C19" s="32"/>
      <c r="D19" s="32"/>
      <c r="E19" s="32"/>
      <c r="F19" s="32"/>
      <c r="G19" s="32"/>
      <c r="H19" s="32"/>
    </row>
    <row r="20" spans="2:8" ht="13.5" hidden="1" thickBot="1" x14ac:dyDescent="0.25">
      <c r="B20" s="5" t="s">
        <v>76</v>
      </c>
      <c r="C20" s="32"/>
      <c r="D20" s="32"/>
      <c r="E20" s="32"/>
      <c r="F20" s="32"/>
      <c r="G20" s="32"/>
      <c r="H20" s="32"/>
    </row>
    <row r="21" spans="2:8" ht="39" hidden="1" thickBot="1" x14ac:dyDescent="0.25">
      <c r="B21" s="5" t="s">
        <v>42</v>
      </c>
      <c r="C21" s="32"/>
      <c r="D21" s="32"/>
      <c r="E21" s="32"/>
      <c r="F21" s="32"/>
      <c r="G21" s="32"/>
      <c r="H21" s="32"/>
    </row>
    <row r="22" spans="2:8" ht="39" hidden="1" thickBot="1" x14ac:dyDescent="0.25">
      <c r="B22" s="5" t="s">
        <v>77</v>
      </c>
      <c r="C22" s="32"/>
      <c r="D22" s="32"/>
      <c r="E22" s="32"/>
      <c r="F22" s="32"/>
      <c r="G22" s="32"/>
      <c r="H22" s="32"/>
    </row>
    <row r="23" spans="2:8" ht="39" hidden="1" thickBot="1" x14ac:dyDescent="0.25">
      <c r="B23" s="5" t="s">
        <v>78</v>
      </c>
      <c r="C23" s="32"/>
      <c r="D23" s="32"/>
      <c r="E23" s="32"/>
      <c r="F23" s="32"/>
      <c r="G23" s="32"/>
      <c r="H23" s="32"/>
    </row>
    <row r="24" spans="2:8" ht="51.75" hidden="1" thickBot="1" x14ac:dyDescent="0.25">
      <c r="B24" s="5" t="s">
        <v>79</v>
      </c>
      <c r="C24" s="32"/>
      <c r="D24" s="32"/>
      <c r="E24" s="32"/>
      <c r="F24" s="32"/>
      <c r="G24" s="32"/>
      <c r="H24" s="32"/>
    </row>
    <row r="25" spans="2:8" ht="39" hidden="1" thickBot="1" x14ac:dyDescent="0.25">
      <c r="B25" s="5" t="s">
        <v>80</v>
      </c>
      <c r="C25" s="32"/>
      <c r="D25" s="32"/>
      <c r="E25" s="32"/>
      <c r="F25" s="32"/>
      <c r="G25" s="32"/>
      <c r="H25" s="32"/>
    </row>
    <row r="26" spans="2:8" ht="51.75" hidden="1" thickBot="1" x14ac:dyDescent="0.25">
      <c r="B26" s="5" t="s">
        <v>81</v>
      </c>
      <c r="C26" s="32"/>
      <c r="D26" s="32"/>
      <c r="E26" s="32"/>
      <c r="F26" s="32"/>
      <c r="G26" s="32"/>
      <c r="H26" s="32"/>
    </row>
    <row r="27" spans="2:8" ht="26.25" hidden="1" thickBot="1" x14ac:dyDescent="0.25">
      <c r="B27" s="5" t="s">
        <v>82</v>
      </c>
      <c r="C27" s="32"/>
      <c r="D27" s="32"/>
      <c r="E27" s="32"/>
      <c r="F27" s="32"/>
      <c r="G27" s="32"/>
      <c r="H27" s="32"/>
    </row>
    <row r="28" spans="2:8" ht="13.5" hidden="1" thickBot="1" x14ac:dyDescent="0.25">
      <c r="B28" s="5" t="s">
        <v>43</v>
      </c>
      <c r="C28" s="32"/>
      <c r="D28" s="32"/>
      <c r="E28" s="32"/>
      <c r="F28" s="32"/>
      <c r="G28" s="32"/>
      <c r="H28" s="32"/>
    </row>
    <row r="29" spans="2:8" ht="26.25" thickBot="1" x14ac:dyDescent="0.25">
      <c r="B29" s="5" t="s">
        <v>44</v>
      </c>
      <c r="C29" s="32">
        <v>78004100</v>
      </c>
      <c r="D29" s="32">
        <v>81949187</v>
      </c>
      <c r="E29" s="32">
        <v>11895049</v>
      </c>
      <c r="F29" s="32">
        <v>38835660</v>
      </c>
      <c r="G29" s="32"/>
      <c r="H29" s="32"/>
    </row>
    <row r="30" spans="2:8" ht="13.5" hidden="1" thickBot="1" x14ac:dyDescent="0.25">
      <c r="B30" s="5" t="s">
        <v>83</v>
      </c>
      <c r="C30" s="32"/>
      <c r="D30" s="32"/>
      <c r="E30" s="32"/>
      <c r="F30" s="32"/>
      <c r="G30" s="32"/>
      <c r="H30" s="32"/>
    </row>
    <row r="31" spans="2:8" ht="26.25" hidden="1" thickBot="1" x14ac:dyDescent="0.25">
      <c r="B31" s="5" t="s">
        <v>84</v>
      </c>
      <c r="C31" s="32"/>
      <c r="D31" s="32"/>
      <c r="E31" s="32"/>
      <c r="F31" s="32"/>
      <c r="G31" s="32"/>
      <c r="H31" s="32"/>
    </row>
    <row r="32" spans="2:8" ht="13.5" thickBot="1" x14ac:dyDescent="0.25">
      <c r="B32" s="5"/>
      <c r="C32" s="32"/>
      <c r="D32" s="32"/>
      <c r="E32" s="32"/>
      <c r="F32" s="32"/>
      <c r="G32" s="32"/>
      <c r="H32" s="32"/>
    </row>
    <row r="33" spans="2:8" ht="13.5" thickBot="1" x14ac:dyDescent="0.25">
      <c r="B33" s="19" t="s">
        <v>12</v>
      </c>
      <c r="C33" s="31">
        <f>+C16+C10</f>
        <v>78368600</v>
      </c>
      <c r="D33" s="31">
        <f t="shared" ref="D33:H33" si="2">+D16+D10</f>
        <v>82313687</v>
      </c>
      <c r="E33" s="31">
        <f t="shared" si="2"/>
        <v>11981646</v>
      </c>
      <c r="F33" s="31">
        <f t="shared" si="2"/>
        <v>39083117</v>
      </c>
      <c r="G33" s="31">
        <f t="shared" si="2"/>
        <v>0</v>
      </c>
      <c r="H33" s="31">
        <f t="shared" si="2"/>
        <v>0</v>
      </c>
    </row>
    <row r="34" spans="2:8" ht="13.5" thickBot="1" x14ac:dyDescent="0.25">
      <c r="B34" s="5"/>
      <c r="C34" s="32"/>
      <c r="D34" s="32"/>
      <c r="E34" s="32"/>
      <c r="F34" s="32"/>
      <c r="G34" s="32"/>
      <c r="H34" s="32"/>
    </row>
    <row r="35" spans="2:8" ht="13.5" thickBot="1" x14ac:dyDescent="0.25">
      <c r="B35" s="5" t="s">
        <v>13</v>
      </c>
      <c r="C35" s="33">
        <v>5</v>
      </c>
      <c r="D35" s="33">
        <v>5</v>
      </c>
      <c r="E35" s="33">
        <v>5</v>
      </c>
      <c r="F35" s="33">
        <v>4</v>
      </c>
      <c r="G35" s="33"/>
      <c r="H35" s="33"/>
    </row>
    <row r="36" spans="2:8" ht="15.75" x14ac:dyDescent="0.2">
      <c r="B36" s="7"/>
    </row>
    <row r="37" spans="2:8" x14ac:dyDescent="0.2">
      <c r="B37" s="50" t="s">
        <v>24</v>
      </c>
      <c r="C37" s="51"/>
      <c r="D37" s="51"/>
      <c r="E37" s="51"/>
      <c r="F37" s="51"/>
      <c r="G37" s="51"/>
      <c r="H37" s="51"/>
    </row>
    <row r="38" spans="2:8" x14ac:dyDescent="0.2">
      <c r="B38" s="51"/>
      <c r="C38" s="51"/>
      <c r="D38" s="51"/>
      <c r="E38" s="51"/>
      <c r="F38" s="51"/>
      <c r="G38" s="51"/>
      <c r="H38" s="51"/>
    </row>
    <row r="40" spans="2:8" ht="15.75" x14ac:dyDescent="0.2">
      <c r="B40" s="7"/>
    </row>
  </sheetData>
  <mergeCells count="7">
    <mergeCell ref="B37:H38"/>
    <mergeCell ref="B3:H3"/>
    <mergeCell ref="B4:H4"/>
    <mergeCell ref="B5:H5"/>
    <mergeCell ref="B6:H6"/>
    <mergeCell ref="C7:C9"/>
    <mergeCell ref="D7:D9"/>
  </mergeCells>
  <pageMargins left="0.7" right="0.7" top="0.75" bottom="0.75" header="0.3" footer="0.3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H40"/>
  <sheetViews>
    <sheetView zoomScale="115" zoomScaleNormal="115" workbookViewId="0">
      <selection activeCell="F35" sqref="F35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9" t="s">
        <v>0</v>
      </c>
      <c r="C3" s="39"/>
      <c r="D3" s="39"/>
      <c r="E3" s="39"/>
      <c r="F3" s="39"/>
      <c r="G3" s="39"/>
      <c r="H3" s="39"/>
    </row>
    <row r="4" spans="2:8" ht="15.75" x14ac:dyDescent="0.2">
      <c r="B4" s="40" t="s">
        <v>86</v>
      </c>
      <c r="C4" s="40"/>
      <c r="D4" s="40"/>
      <c r="E4" s="40"/>
      <c r="F4" s="40"/>
      <c r="G4" s="40"/>
      <c r="H4" s="40"/>
    </row>
    <row r="5" spans="2:8" ht="13.5" thickBot="1" x14ac:dyDescent="0.25">
      <c r="B5" s="46" t="s">
        <v>1</v>
      </c>
      <c r="C5" s="46"/>
      <c r="D5" s="46"/>
      <c r="E5" s="46"/>
      <c r="F5" s="46"/>
      <c r="G5" s="46"/>
      <c r="H5" s="46"/>
    </row>
    <row r="6" spans="2:8" ht="13.5" thickBot="1" x14ac:dyDescent="0.25">
      <c r="B6" s="52" t="s">
        <v>37</v>
      </c>
      <c r="C6" s="53"/>
      <c r="D6" s="53"/>
      <c r="E6" s="53"/>
      <c r="F6" s="53"/>
      <c r="G6" s="53"/>
      <c r="H6" s="54"/>
    </row>
    <row r="7" spans="2:8" ht="12.75" customHeight="1" x14ac:dyDescent="0.2">
      <c r="B7" s="20" t="s">
        <v>2</v>
      </c>
      <c r="C7" s="36" t="s">
        <v>26</v>
      </c>
      <c r="D7" s="43" t="s">
        <v>27</v>
      </c>
      <c r="E7" s="10" t="s">
        <v>4</v>
      </c>
      <c r="F7" s="10" t="s">
        <v>4</v>
      </c>
      <c r="G7" s="10" t="s">
        <v>4</v>
      </c>
      <c r="H7" s="10" t="s">
        <v>4</v>
      </c>
    </row>
    <row r="8" spans="2:8" x14ac:dyDescent="0.2">
      <c r="B8" s="20" t="s">
        <v>3</v>
      </c>
      <c r="C8" s="37"/>
      <c r="D8" s="44"/>
      <c r="E8" s="3" t="s">
        <v>5</v>
      </c>
      <c r="F8" s="3" t="s">
        <v>5</v>
      </c>
      <c r="G8" s="3" t="s">
        <v>5</v>
      </c>
      <c r="H8" s="3" t="s">
        <v>5</v>
      </c>
    </row>
    <row r="9" spans="2:8" ht="41.25" customHeight="1" thickBot="1" x14ac:dyDescent="0.25">
      <c r="B9" s="2"/>
      <c r="C9" s="38"/>
      <c r="D9" s="45"/>
      <c r="E9" s="13" t="s">
        <v>28</v>
      </c>
      <c r="F9" s="4" t="s">
        <v>29</v>
      </c>
      <c r="G9" s="4" t="s">
        <v>30</v>
      </c>
      <c r="H9" s="4" t="s">
        <v>31</v>
      </c>
    </row>
    <row r="10" spans="2:8" ht="13.5" thickBot="1" x14ac:dyDescent="0.25">
      <c r="B10" s="19" t="s">
        <v>6</v>
      </c>
      <c r="C10" s="31">
        <f>+C12+C13+C14</f>
        <v>13746700</v>
      </c>
      <c r="D10" s="31">
        <f t="shared" ref="D10:H10" si="0">+D12+D13+D14</f>
        <v>13746700</v>
      </c>
      <c r="E10" s="31">
        <f t="shared" si="0"/>
        <v>2641643</v>
      </c>
      <c r="F10" s="31">
        <f t="shared" si="0"/>
        <v>6218270</v>
      </c>
      <c r="G10" s="31">
        <f t="shared" si="0"/>
        <v>0</v>
      </c>
      <c r="H10" s="31">
        <f t="shared" si="0"/>
        <v>0</v>
      </c>
    </row>
    <row r="11" spans="2:8" ht="13.5" thickBot="1" x14ac:dyDescent="0.25">
      <c r="B11" s="5" t="s">
        <v>7</v>
      </c>
      <c r="C11" s="32"/>
      <c r="D11" s="32"/>
      <c r="E11" s="32"/>
      <c r="F11" s="32"/>
      <c r="G11" s="32"/>
      <c r="H11" s="32"/>
    </row>
    <row r="12" spans="2:8" ht="13.5" thickBot="1" x14ac:dyDescent="0.25">
      <c r="B12" s="6" t="s">
        <v>8</v>
      </c>
      <c r="C12" s="32">
        <v>11517500</v>
      </c>
      <c r="D12" s="32">
        <v>11517500</v>
      </c>
      <c r="E12" s="32">
        <v>2435321</v>
      </c>
      <c r="F12" s="32">
        <v>5466670</v>
      </c>
      <c r="G12" s="32"/>
      <c r="H12" s="32"/>
    </row>
    <row r="13" spans="2:8" ht="13.5" thickBot="1" x14ac:dyDescent="0.25">
      <c r="B13" s="6" t="s">
        <v>9</v>
      </c>
      <c r="C13" s="32">
        <f>1089000+200000</f>
        <v>1289000</v>
      </c>
      <c r="D13" s="32">
        <f>1089000+200000</f>
        <v>1289000</v>
      </c>
      <c r="E13" s="32">
        <f>166716+691</f>
        <v>167407</v>
      </c>
      <c r="F13" s="32">
        <v>705472</v>
      </c>
      <c r="G13" s="32"/>
      <c r="H13" s="32"/>
    </row>
    <row r="14" spans="2:8" ht="13.5" thickBot="1" x14ac:dyDescent="0.25">
      <c r="B14" s="6" t="s">
        <v>10</v>
      </c>
      <c r="C14" s="32">
        <v>940200</v>
      </c>
      <c r="D14" s="32">
        <v>940200</v>
      </c>
      <c r="E14" s="32">
        <v>38915</v>
      </c>
      <c r="F14" s="32">
        <v>46128</v>
      </c>
      <c r="G14" s="32"/>
      <c r="H14" s="32"/>
    </row>
    <row r="15" spans="2:8" ht="13.5" thickBot="1" x14ac:dyDescent="0.25">
      <c r="B15" s="5"/>
      <c r="C15" s="32"/>
      <c r="D15" s="32"/>
      <c r="E15" s="32"/>
      <c r="F15" s="32"/>
      <c r="G15" s="32"/>
      <c r="H15" s="32"/>
    </row>
    <row r="16" spans="2:8" s="16" customFormat="1" ht="26.25" thickBot="1" x14ac:dyDescent="0.25">
      <c r="B16" s="19" t="s">
        <v>11</v>
      </c>
      <c r="C16" s="31">
        <f t="shared" ref="C16:H16" si="1">+SUM(C17:C32)</f>
        <v>0</v>
      </c>
      <c r="D16" s="31">
        <f t="shared" si="1"/>
        <v>0</v>
      </c>
      <c r="E16" s="31">
        <f t="shared" si="1"/>
        <v>0</v>
      </c>
      <c r="F16" s="31">
        <f t="shared" si="1"/>
        <v>0</v>
      </c>
      <c r="G16" s="31">
        <f t="shared" si="1"/>
        <v>0</v>
      </c>
      <c r="H16" s="31">
        <f t="shared" si="1"/>
        <v>0</v>
      </c>
    </row>
    <row r="17" spans="2:8" ht="13.5" thickBot="1" x14ac:dyDescent="0.25">
      <c r="B17" s="5" t="s">
        <v>18</v>
      </c>
      <c r="C17" s="32"/>
      <c r="D17" s="32"/>
      <c r="E17" s="32"/>
      <c r="F17" s="32"/>
      <c r="G17" s="32"/>
      <c r="H17" s="32"/>
    </row>
    <row r="18" spans="2:8" ht="39" hidden="1" thickBot="1" x14ac:dyDescent="0.25">
      <c r="B18" s="5" t="s">
        <v>74</v>
      </c>
      <c r="C18" s="32"/>
      <c r="D18" s="32"/>
      <c r="E18" s="32"/>
      <c r="F18" s="32"/>
      <c r="G18" s="32"/>
      <c r="H18" s="32"/>
    </row>
    <row r="19" spans="2:8" ht="26.25" hidden="1" thickBot="1" x14ac:dyDescent="0.25">
      <c r="B19" s="5" t="s">
        <v>75</v>
      </c>
      <c r="C19" s="32"/>
      <c r="D19" s="32"/>
      <c r="E19" s="32"/>
      <c r="F19" s="32"/>
      <c r="G19" s="32"/>
      <c r="H19" s="32"/>
    </row>
    <row r="20" spans="2:8" ht="13.5" hidden="1" thickBot="1" x14ac:dyDescent="0.25">
      <c r="B20" s="5" t="s">
        <v>76</v>
      </c>
      <c r="C20" s="32"/>
      <c r="D20" s="32"/>
      <c r="E20" s="32"/>
      <c r="F20" s="32"/>
      <c r="G20" s="32"/>
      <c r="H20" s="32"/>
    </row>
    <row r="21" spans="2:8" ht="39" hidden="1" thickBot="1" x14ac:dyDescent="0.25">
      <c r="B21" s="5" t="s">
        <v>42</v>
      </c>
      <c r="C21" s="32"/>
      <c r="D21" s="32"/>
      <c r="E21" s="32"/>
      <c r="F21" s="32"/>
      <c r="G21" s="32"/>
      <c r="H21" s="32"/>
    </row>
    <row r="22" spans="2:8" ht="39" hidden="1" thickBot="1" x14ac:dyDescent="0.25">
      <c r="B22" s="5" t="s">
        <v>77</v>
      </c>
      <c r="C22" s="32"/>
      <c r="D22" s="32"/>
      <c r="E22" s="32"/>
      <c r="F22" s="32"/>
      <c r="G22" s="32"/>
      <c r="H22" s="32"/>
    </row>
    <row r="23" spans="2:8" ht="39" hidden="1" thickBot="1" x14ac:dyDescent="0.25">
      <c r="B23" s="5" t="s">
        <v>78</v>
      </c>
      <c r="C23" s="32"/>
      <c r="D23" s="32"/>
      <c r="E23" s="32"/>
      <c r="F23" s="32"/>
      <c r="G23" s="32"/>
      <c r="H23" s="32"/>
    </row>
    <row r="24" spans="2:8" ht="51.75" hidden="1" thickBot="1" x14ac:dyDescent="0.25">
      <c r="B24" s="5" t="s">
        <v>79</v>
      </c>
      <c r="C24" s="32"/>
      <c r="D24" s="32"/>
      <c r="E24" s="32"/>
      <c r="F24" s="32"/>
      <c r="G24" s="32"/>
      <c r="H24" s="32"/>
    </row>
    <row r="25" spans="2:8" ht="39" hidden="1" thickBot="1" x14ac:dyDescent="0.25">
      <c r="B25" s="5" t="s">
        <v>80</v>
      </c>
      <c r="C25" s="32"/>
      <c r="D25" s="32"/>
      <c r="E25" s="32"/>
      <c r="F25" s="32"/>
      <c r="G25" s="32"/>
      <c r="H25" s="32"/>
    </row>
    <row r="26" spans="2:8" ht="51.75" hidden="1" thickBot="1" x14ac:dyDescent="0.25">
      <c r="B26" s="5" t="s">
        <v>81</v>
      </c>
      <c r="C26" s="32"/>
      <c r="D26" s="32"/>
      <c r="E26" s="32"/>
      <c r="F26" s="32"/>
      <c r="G26" s="32"/>
      <c r="H26" s="32"/>
    </row>
    <row r="27" spans="2:8" ht="26.25" hidden="1" thickBot="1" x14ac:dyDescent="0.25">
      <c r="B27" s="5" t="s">
        <v>82</v>
      </c>
      <c r="C27" s="32"/>
      <c r="D27" s="32"/>
      <c r="E27" s="32"/>
      <c r="F27" s="32"/>
      <c r="G27" s="32"/>
      <c r="H27" s="32"/>
    </row>
    <row r="28" spans="2:8" ht="13.5" hidden="1" thickBot="1" x14ac:dyDescent="0.25">
      <c r="B28" s="5" t="s">
        <v>43</v>
      </c>
      <c r="C28" s="32"/>
      <c r="D28" s="32"/>
      <c r="E28" s="32"/>
      <c r="F28" s="32"/>
      <c r="G28" s="32"/>
      <c r="H28" s="32"/>
    </row>
    <row r="29" spans="2:8" ht="26.25" hidden="1" thickBot="1" x14ac:dyDescent="0.25">
      <c r="B29" s="5" t="s">
        <v>44</v>
      </c>
      <c r="C29" s="32"/>
      <c r="D29" s="32"/>
      <c r="E29" s="32"/>
      <c r="F29" s="32"/>
      <c r="G29" s="32"/>
      <c r="H29" s="32"/>
    </row>
    <row r="30" spans="2:8" ht="13.5" hidden="1" thickBot="1" x14ac:dyDescent="0.25">
      <c r="B30" s="5" t="s">
        <v>83</v>
      </c>
      <c r="C30" s="32"/>
      <c r="D30" s="32"/>
      <c r="E30" s="32"/>
      <c r="F30" s="32"/>
      <c r="G30" s="32"/>
      <c r="H30" s="32"/>
    </row>
    <row r="31" spans="2:8" ht="26.25" hidden="1" thickBot="1" x14ac:dyDescent="0.25">
      <c r="B31" s="5" t="s">
        <v>84</v>
      </c>
      <c r="C31" s="32"/>
      <c r="D31" s="32"/>
      <c r="E31" s="32"/>
      <c r="F31" s="32"/>
      <c r="G31" s="32"/>
      <c r="H31" s="32"/>
    </row>
    <row r="32" spans="2:8" ht="13.5" thickBot="1" x14ac:dyDescent="0.25">
      <c r="B32" s="5"/>
      <c r="C32" s="32"/>
      <c r="D32" s="32"/>
      <c r="E32" s="32"/>
      <c r="F32" s="32"/>
      <c r="G32" s="32"/>
      <c r="H32" s="32"/>
    </row>
    <row r="33" spans="2:8" ht="13.5" thickBot="1" x14ac:dyDescent="0.25">
      <c r="B33" s="19" t="s">
        <v>12</v>
      </c>
      <c r="C33" s="31">
        <f>+C16+C10</f>
        <v>13746700</v>
      </c>
      <c r="D33" s="31">
        <f t="shared" ref="D33:H33" si="2">+D16+D10</f>
        <v>13746700</v>
      </c>
      <c r="E33" s="31">
        <f t="shared" si="2"/>
        <v>2641643</v>
      </c>
      <c r="F33" s="31">
        <f t="shared" si="2"/>
        <v>6218270</v>
      </c>
      <c r="G33" s="31">
        <f t="shared" si="2"/>
        <v>0</v>
      </c>
      <c r="H33" s="31">
        <f t="shared" si="2"/>
        <v>0</v>
      </c>
    </row>
    <row r="34" spans="2:8" ht="13.5" thickBot="1" x14ac:dyDescent="0.25">
      <c r="B34" s="5"/>
      <c r="C34" s="32"/>
      <c r="D34" s="32"/>
      <c r="E34" s="32"/>
      <c r="F34" s="32"/>
      <c r="G34" s="32"/>
      <c r="H34" s="32"/>
    </row>
    <row r="35" spans="2:8" ht="13.5" thickBot="1" x14ac:dyDescent="0.25">
      <c r="B35" s="5" t="s">
        <v>13</v>
      </c>
      <c r="C35" s="33">
        <v>371</v>
      </c>
      <c r="D35" s="33">
        <v>371</v>
      </c>
      <c r="E35" s="33">
        <v>311</v>
      </c>
      <c r="F35" s="33">
        <v>315</v>
      </c>
      <c r="G35" s="33"/>
      <c r="H35" s="33"/>
    </row>
    <row r="36" spans="2:8" ht="15.75" x14ac:dyDescent="0.2">
      <c r="B36" s="7"/>
    </row>
    <row r="37" spans="2:8" x14ac:dyDescent="0.2">
      <c r="B37" s="50" t="s">
        <v>24</v>
      </c>
      <c r="C37" s="51"/>
      <c r="D37" s="51"/>
      <c r="E37" s="51"/>
      <c r="F37" s="51"/>
      <c r="G37" s="51"/>
      <c r="H37" s="51"/>
    </row>
    <row r="38" spans="2:8" x14ac:dyDescent="0.2">
      <c r="B38" s="51"/>
      <c r="C38" s="51"/>
      <c r="D38" s="51"/>
      <c r="E38" s="51"/>
      <c r="F38" s="51"/>
      <c r="G38" s="51"/>
      <c r="H38" s="51"/>
    </row>
    <row r="40" spans="2:8" ht="15.75" x14ac:dyDescent="0.2">
      <c r="B40" s="7"/>
    </row>
  </sheetData>
  <mergeCells count="7">
    <mergeCell ref="B37:H38"/>
    <mergeCell ref="B3:H3"/>
    <mergeCell ref="B4:H4"/>
    <mergeCell ref="B5:H5"/>
    <mergeCell ref="B6:H6"/>
    <mergeCell ref="C7:C9"/>
    <mergeCell ref="D7:D9"/>
  </mergeCells>
  <pageMargins left="0.7" right="0.7" top="0.75" bottom="0.75" header="0.3" footer="0.3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H40"/>
  <sheetViews>
    <sheetView topLeftCell="A2" zoomScale="115" zoomScaleNormal="115" workbookViewId="0">
      <selection activeCell="E40" sqref="E40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9" t="s">
        <v>0</v>
      </c>
      <c r="C3" s="39"/>
      <c r="D3" s="39"/>
      <c r="E3" s="39"/>
      <c r="F3" s="39"/>
      <c r="G3" s="39"/>
      <c r="H3" s="39"/>
    </row>
    <row r="4" spans="2:8" ht="15.75" x14ac:dyDescent="0.2">
      <c r="B4" s="40" t="s">
        <v>86</v>
      </c>
      <c r="C4" s="40"/>
      <c r="D4" s="40"/>
      <c r="E4" s="40"/>
      <c r="F4" s="40"/>
      <c r="G4" s="40"/>
      <c r="H4" s="40"/>
    </row>
    <row r="5" spans="2:8" ht="13.5" thickBot="1" x14ac:dyDescent="0.25">
      <c r="B5" s="46" t="s">
        <v>1</v>
      </c>
      <c r="C5" s="46"/>
      <c r="D5" s="46"/>
      <c r="E5" s="46"/>
      <c r="F5" s="46"/>
      <c r="G5" s="46"/>
      <c r="H5" s="46"/>
    </row>
    <row r="6" spans="2:8" ht="13.5" thickBot="1" x14ac:dyDescent="0.25">
      <c r="B6" s="52" t="s">
        <v>38</v>
      </c>
      <c r="C6" s="53"/>
      <c r="D6" s="53"/>
      <c r="E6" s="53"/>
      <c r="F6" s="53"/>
      <c r="G6" s="53"/>
      <c r="H6" s="54"/>
    </row>
    <row r="7" spans="2:8" ht="12.75" customHeight="1" x14ac:dyDescent="0.2">
      <c r="B7" s="20" t="s">
        <v>2</v>
      </c>
      <c r="C7" s="36" t="s">
        <v>26</v>
      </c>
      <c r="D7" s="43" t="s">
        <v>27</v>
      </c>
      <c r="E7" s="10" t="s">
        <v>4</v>
      </c>
      <c r="F7" s="10" t="s">
        <v>4</v>
      </c>
      <c r="G7" s="10" t="s">
        <v>4</v>
      </c>
      <c r="H7" s="10" t="s">
        <v>4</v>
      </c>
    </row>
    <row r="8" spans="2:8" x14ac:dyDescent="0.2">
      <c r="B8" s="20" t="s">
        <v>3</v>
      </c>
      <c r="C8" s="37"/>
      <c r="D8" s="44"/>
      <c r="E8" s="3" t="s">
        <v>5</v>
      </c>
      <c r="F8" s="3" t="s">
        <v>5</v>
      </c>
      <c r="G8" s="3" t="s">
        <v>5</v>
      </c>
      <c r="H8" s="3" t="s">
        <v>5</v>
      </c>
    </row>
    <row r="9" spans="2:8" ht="41.25" customHeight="1" thickBot="1" x14ac:dyDescent="0.25">
      <c r="B9" s="2"/>
      <c r="C9" s="38"/>
      <c r="D9" s="45"/>
      <c r="E9" s="13" t="s">
        <v>28</v>
      </c>
      <c r="F9" s="4" t="s">
        <v>29</v>
      </c>
      <c r="G9" s="4" t="s">
        <v>30</v>
      </c>
      <c r="H9" s="4" t="s">
        <v>31</v>
      </c>
    </row>
    <row r="10" spans="2:8" ht="13.5" thickBot="1" x14ac:dyDescent="0.25">
      <c r="B10" s="19" t="s">
        <v>6</v>
      </c>
      <c r="C10" s="31">
        <f>+C12+C13+C14</f>
        <v>14822900</v>
      </c>
      <c r="D10" s="31">
        <f t="shared" ref="D10:H10" si="0">+D12+D13+D14</f>
        <v>14720428</v>
      </c>
      <c r="E10" s="31">
        <f t="shared" si="0"/>
        <v>3256754</v>
      </c>
      <c r="F10" s="31">
        <f t="shared" si="0"/>
        <v>6921589</v>
      </c>
      <c r="G10" s="31">
        <f t="shared" si="0"/>
        <v>0</v>
      </c>
      <c r="H10" s="31">
        <f t="shared" si="0"/>
        <v>0</v>
      </c>
    </row>
    <row r="11" spans="2:8" ht="13.5" thickBot="1" x14ac:dyDescent="0.25">
      <c r="B11" s="5" t="s">
        <v>7</v>
      </c>
      <c r="C11" s="32"/>
      <c r="D11" s="32"/>
      <c r="E11" s="32"/>
      <c r="F11" s="32"/>
      <c r="G11" s="32"/>
      <c r="H11" s="32"/>
    </row>
    <row r="12" spans="2:8" ht="13.5" thickBot="1" x14ac:dyDescent="0.25">
      <c r="B12" s="6" t="s">
        <v>8</v>
      </c>
      <c r="C12" s="32">
        <v>9645300</v>
      </c>
      <c r="D12" s="32">
        <v>9645300</v>
      </c>
      <c r="E12" s="32">
        <v>2342366</v>
      </c>
      <c r="F12" s="32">
        <v>5063958</v>
      </c>
      <c r="G12" s="32"/>
      <c r="H12" s="32"/>
    </row>
    <row r="13" spans="2:8" ht="13.5" thickBot="1" x14ac:dyDescent="0.25">
      <c r="B13" s="6" t="s">
        <v>9</v>
      </c>
      <c r="C13" s="32">
        <f>4672600+280000</f>
        <v>4952600</v>
      </c>
      <c r="D13" s="32">
        <v>4822648</v>
      </c>
      <c r="E13" s="32">
        <f>909868+4520</f>
        <v>914388</v>
      </c>
      <c r="F13" s="32">
        <v>1728091</v>
      </c>
      <c r="G13" s="32"/>
      <c r="H13" s="32"/>
    </row>
    <row r="14" spans="2:8" ht="13.5" thickBot="1" x14ac:dyDescent="0.25">
      <c r="B14" s="6" t="s">
        <v>10</v>
      </c>
      <c r="C14" s="32">
        <v>225000</v>
      </c>
      <c r="D14" s="32">
        <v>252480</v>
      </c>
      <c r="E14" s="32"/>
      <c r="F14" s="32">
        <v>129540</v>
      </c>
      <c r="G14" s="32"/>
      <c r="H14" s="32"/>
    </row>
    <row r="15" spans="2:8" ht="13.5" thickBot="1" x14ac:dyDescent="0.25">
      <c r="B15" s="5"/>
      <c r="C15" s="32"/>
      <c r="D15" s="32"/>
      <c r="E15" s="32"/>
      <c r="F15" s="32"/>
      <c r="G15" s="32"/>
      <c r="H15" s="32"/>
    </row>
    <row r="16" spans="2:8" s="16" customFormat="1" ht="26.25" thickBot="1" x14ac:dyDescent="0.25">
      <c r="B16" s="19" t="s">
        <v>11</v>
      </c>
      <c r="C16" s="31">
        <f t="shared" ref="C16:H16" si="1">+SUM(C17:C32)</f>
        <v>10000</v>
      </c>
      <c r="D16" s="31">
        <f t="shared" si="1"/>
        <v>10000</v>
      </c>
      <c r="E16" s="31">
        <f t="shared" si="1"/>
        <v>0</v>
      </c>
      <c r="F16" s="31">
        <f t="shared" si="1"/>
        <v>0</v>
      </c>
      <c r="G16" s="31">
        <f t="shared" si="1"/>
        <v>0</v>
      </c>
      <c r="H16" s="31">
        <f t="shared" si="1"/>
        <v>0</v>
      </c>
    </row>
    <row r="17" spans="2:8" ht="13.5" thickBot="1" x14ac:dyDescent="0.25">
      <c r="B17" s="5" t="s">
        <v>18</v>
      </c>
      <c r="C17" s="32"/>
      <c r="D17" s="32"/>
      <c r="E17" s="32"/>
      <c r="F17" s="32"/>
      <c r="G17" s="32"/>
      <c r="H17" s="32"/>
    </row>
    <row r="18" spans="2:8" ht="39" hidden="1" thickBot="1" x14ac:dyDescent="0.25">
      <c r="B18" s="5" t="s">
        <v>74</v>
      </c>
      <c r="C18" s="32"/>
      <c r="D18" s="32"/>
      <c r="E18" s="32"/>
      <c r="F18" s="32"/>
      <c r="G18" s="32"/>
      <c r="H18" s="32"/>
    </row>
    <row r="19" spans="2:8" ht="26.25" hidden="1" thickBot="1" x14ac:dyDescent="0.25">
      <c r="B19" s="5" t="s">
        <v>75</v>
      </c>
      <c r="C19" s="32"/>
      <c r="D19" s="32"/>
      <c r="E19" s="32"/>
      <c r="F19" s="32"/>
      <c r="G19" s="32"/>
      <c r="H19" s="32"/>
    </row>
    <row r="20" spans="2:8" ht="13.5" hidden="1" thickBot="1" x14ac:dyDescent="0.25">
      <c r="B20" s="5" t="s">
        <v>76</v>
      </c>
      <c r="C20" s="32"/>
      <c r="D20" s="32"/>
      <c r="E20" s="32"/>
      <c r="F20" s="32"/>
      <c r="G20" s="32"/>
      <c r="H20" s="32"/>
    </row>
    <row r="21" spans="2:8" ht="39" hidden="1" thickBot="1" x14ac:dyDescent="0.25">
      <c r="B21" s="5" t="s">
        <v>42</v>
      </c>
      <c r="C21" s="32"/>
      <c r="D21" s="32"/>
      <c r="E21" s="32"/>
      <c r="F21" s="32"/>
      <c r="G21" s="32"/>
      <c r="H21" s="32"/>
    </row>
    <row r="22" spans="2:8" ht="39" hidden="1" thickBot="1" x14ac:dyDescent="0.25">
      <c r="B22" s="5" t="s">
        <v>77</v>
      </c>
      <c r="C22" s="32"/>
      <c r="D22" s="32"/>
      <c r="E22" s="32"/>
      <c r="F22" s="32"/>
      <c r="G22" s="32"/>
      <c r="H22" s="32"/>
    </row>
    <row r="23" spans="2:8" ht="39" hidden="1" thickBot="1" x14ac:dyDescent="0.25">
      <c r="B23" s="5" t="s">
        <v>78</v>
      </c>
      <c r="C23" s="32"/>
      <c r="D23" s="32"/>
      <c r="E23" s="32"/>
      <c r="F23" s="32"/>
      <c r="G23" s="32"/>
      <c r="H23" s="32"/>
    </row>
    <row r="24" spans="2:8" ht="51.75" hidden="1" thickBot="1" x14ac:dyDescent="0.25">
      <c r="B24" s="5" t="s">
        <v>79</v>
      </c>
      <c r="C24" s="32"/>
      <c r="D24" s="32"/>
      <c r="E24" s="32"/>
      <c r="F24" s="32"/>
      <c r="G24" s="32"/>
      <c r="H24" s="32"/>
    </row>
    <row r="25" spans="2:8" ht="39" hidden="1" thickBot="1" x14ac:dyDescent="0.25">
      <c r="B25" s="5" t="s">
        <v>80</v>
      </c>
      <c r="C25" s="32"/>
      <c r="D25" s="32"/>
      <c r="E25" s="32"/>
      <c r="F25" s="32"/>
      <c r="G25" s="32"/>
      <c r="H25" s="32"/>
    </row>
    <row r="26" spans="2:8" ht="51.75" hidden="1" thickBot="1" x14ac:dyDescent="0.25">
      <c r="B26" s="5" t="s">
        <v>81</v>
      </c>
      <c r="C26" s="32"/>
      <c r="D26" s="32"/>
      <c r="E26" s="32"/>
      <c r="F26" s="32"/>
      <c r="G26" s="32"/>
      <c r="H26" s="32"/>
    </row>
    <row r="27" spans="2:8" ht="26.25" hidden="1" thickBot="1" x14ac:dyDescent="0.25">
      <c r="B27" s="5" t="s">
        <v>82</v>
      </c>
      <c r="C27" s="32"/>
      <c r="D27" s="32"/>
      <c r="E27" s="32"/>
      <c r="F27" s="32"/>
      <c r="G27" s="32"/>
      <c r="H27" s="32"/>
    </row>
    <row r="28" spans="2:8" ht="13.5" hidden="1" thickBot="1" x14ac:dyDescent="0.25">
      <c r="B28" s="5" t="s">
        <v>43</v>
      </c>
      <c r="C28" s="32"/>
      <c r="D28" s="32"/>
      <c r="E28" s="32"/>
      <c r="F28" s="32"/>
      <c r="G28" s="32"/>
      <c r="H28" s="32"/>
    </row>
    <row r="29" spans="2:8" ht="26.25" hidden="1" thickBot="1" x14ac:dyDescent="0.25">
      <c r="B29" s="5" t="s">
        <v>44</v>
      </c>
      <c r="C29" s="32"/>
      <c r="D29" s="32"/>
      <c r="E29" s="32"/>
      <c r="F29" s="32"/>
      <c r="G29" s="32"/>
      <c r="H29" s="32"/>
    </row>
    <row r="30" spans="2:8" ht="13.5" thickBot="1" x14ac:dyDescent="0.25">
      <c r="B30" s="5" t="s">
        <v>83</v>
      </c>
      <c r="C30" s="32">
        <v>10000</v>
      </c>
      <c r="D30" s="32">
        <v>10000</v>
      </c>
      <c r="E30" s="32"/>
      <c r="F30" s="32"/>
      <c r="G30" s="32"/>
      <c r="H30" s="32"/>
    </row>
    <row r="31" spans="2:8" ht="26.25" hidden="1" thickBot="1" x14ac:dyDescent="0.25">
      <c r="B31" s="5" t="s">
        <v>84</v>
      </c>
      <c r="C31" s="32"/>
      <c r="D31" s="32"/>
      <c r="E31" s="32"/>
      <c r="F31" s="32"/>
      <c r="G31" s="32"/>
      <c r="H31" s="32"/>
    </row>
    <row r="32" spans="2:8" ht="13.5" thickBot="1" x14ac:dyDescent="0.25">
      <c r="B32" s="5"/>
      <c r="C32" s="32"/>
      <c r="D32" s="32"/>
      <c r="E32" s="32"/>
      <c r="F32" s="32"/>
      <c r="G32" s="32"/>
      <c r="H32" s="32"/>
    </row>
    <row r="33" spans="2:8" ht="13.5" thickBot="1" x14ac:dyDescent="0.25">
      <c r="B33" s="19" t="s">
        <v>12</v>
      </c>
      <c r="C33" s="31">
        <f>+C16+C10</f>
        <v>14832900</v>
      </c>
      <c r="D33" s="31">
        <f t="shared" ref="D33:H33" si="2">+D16+D10</f>
        <v>14730428</v>
      </c>
      <c r="E33" s="31">
        <f t="shared" si="2"/>
        <v>3256754</v>
      </c>
      <c r="F33" s="31">
        <f t="shared" si="2"/>
        <v>6921589</v>
      </c>
      <c r="G33" s="31">
        <f t="shared" si="2"/>
        <v>0</v>
      </c>
      <c r="H33" s="31">
        <f t="shared" si="2"/>
        <v>0</v>
      </c>
    </row>
    <row r="34" spans="2:8" ht="13.5" thickBot="1" x14ac:dyDescent="0.25">
      <c r="B34" s="5"/>
      <c r="C34" s="32"/>
      <c r="D34" s="32"/>
      <c r="E34" s="32"/>
      <c r="F34" s="32"/>
      <c r="G34" s="32"/>
      <c r="H34" s="32"/>
    </row>
    <row r="35" spans="2:8" ht="13.5" thickBot="1" x14ac:dyDescent="0.25">
      <c r="B35" s="5" t="s">
        <v>13</v>
      </c>
      <c r="C35" s="33">
        <v>169</v>
      </c>
      <c r="D35" s="33">
        <v>169</v>
      </c>
      <c r="E35" s="33">
        <v>155</v>
      </c>
      <c r="F35" s="33">
        <v>158</v>
      </c>
      <c r="G35" s="33"/>
      <c r="H35" s="33"/>
    </row>
    <row r="36" spans="2:8" ht="15.75" x14ac:dyDescent="0.2">
      <c r="B36" s="7"/>
    </row>
    <row r="37" spans="2:8" x14ac:dyDescent="0.2">
      <c r="B37" s="50" t="s">
        <v>24</v>
      </c>
      <c r="C37" s="51"/>
      <c r="D37" s="51"/>
      <c r="E37" s="51"/>
      <c r="F37" s="51"/>
      <c r="G37" s="51"/>
      <c r="H37" s="51"/>
    </row>
    <row r="38" spans="2:8" x14ac:dyDescent="0.2">
      <c r="B38" s="51"/>
      <c r="C38" s="51"/>
      <c r="D38" s="51"/>
      <c r="E38" s="51"/>
      <c r="F38" s="51"/>
      <c r="G38" s="51"/>
      <c r="H38" s="51"/>
    </row>
    <row r="40" spans="2:8" ht="15.75" x14ac:dyDescent="0.2">
      <c r="B40" s="7"/>
    </row>
  </sheetData>
  <mergeCells count="7">
    <mergeCell ref="B37:H38"/>
    <mergeCell ref="B3:H3"/>
    <mergeCell ref="B4:H4"/>
    <mergeCell ref="B5:H5"/>
    <mergeCell ref="B6:H6"/>
    <mergeCell ref="C7:C9"/>
    <mergeCell ref="D7:D9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политики+програми</vt:lpstr>
      <vt:lpstr>Програми - ОБЩО</vt:lpstr>
      <vt:lpstr>Програма 1</vt:lpstr>
      <vt:lpstr>Програма 2</vt:lpstr>
      <vt:lpstr>Програма 3</vt:lpstr>
      <vt:lpstr>Програма 4</vt:lpstr>
      <vt:lpstr>Програма 5</vt:lpstr>
      <vt:lpstr>Програма 6</vt:lpstr>
      <vt:lpstr>Програма 7</vt:lpstr>
      <vt:lpstr>Програма 8</vt:lpstr>
      <vt:lpstr>Програма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Валерия Димитрова</cp:lastModifiedBy>
  <dcterms:created xsi:type="dcterms:W3CDTF">2016-04-01T09:51:31Z</dcterms:created>
  <dcterms:modified xsi:type="dcterms:W3CDTF">2025-07-30T07:09:53Z</dcterms:modified>
</cp:coreProperties>
</file>